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Лот 1 Соломбал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лот1!$A$1:$AP$54</definedName>
  </definedNames>
  <calcPr calcId="152511"/>
</workbook>
</file>

<file path=xl/calcChain.xml><?xml version="1.0" encoding="utf-8"?>
<calcChain xmlns="http://schemas.openxmlformats.org/spreadsheetml/2006/main">
  <c r="AN35" i="3" l="1"/>
  <c r="AL35" i="3"/>
  <c r="AN34" i="3"/>
  <c r="AM34" i="3"/>
  <c r="AL34" i="3"/>
  <c r="AG10" i="3"/>
  <c r="AG11" i="3"/>
  <c r="AG9" i="3" s="1"/>
  <c r="AG15" i="3"/>
  <c r="AG14" i="3" s="1"/>
  <c r="AG16" i="3"/>
  <c r="AG17" i="3"/>
  <c r="AG18" i="3"/>
  <c r="AG19" i="3"/>
  <c r="AG20" i="3"/>
  <c r="AG21" i="3"/>
  <c r="AG23" i="3"/>
  <c r="AG22" i="3" s="1"/>
  <c r="AG24" i="3"/>
  <c r="AG25" i="3"/>
  <c r="AG27" i="3"/>
  <c r="AG28" i="3"/>
  <c r="AG29" i="3"/>
  <c r="AG30" i="3"/>
  <c r="AG26" i="3" s="1"/>
  <c r="AG31" i="3"/>
  <c r="AG32" i="3"/>
  <c r="AG33" i="3"/>
  <c r="U10" i="3"/>
  <c r="V10" i="3"/>
  <c r="W10" i="3"/>
  <c r="X10" i="3"/>
  <c r="Y10" i="3"/>
  <c r="Z10" i="3"/>
  <c r="AA10" i="3"/>
  <c r="AB10" i="3"/>
  <c r="U11" i="3"/>
  <c r="V11" i="3"/>
  <c r="W11" i="3"/>
  <c r="X11" i="3"/>
  <c r="Y11" i="3"/>
  <c r="Z11" i="3"/>
  <c r="AA11" i="3"/>
  <c r="AB11" i="3"/>
  <c r="U15" i="3"/>
  <c r="V15" i="3"/>
  <c r="W15" i="3"/>
  <c r="X15" i="3"/>
  <c r="Y15" i="3"/>
  <c r="Z15" i="3"/>
  <c r="AA15" i="3"/>
  <c r="AB15" i="3"/>
  <c r="U16" i="3"/>
  <c r="V16" i="3"/>
  <c r="W16" i="3"/>
  <c r="X16" i="3"/>
  <c r="Y16" i="3"/>
  <c r="Z16" i="3"/>
  <c r="AA16" i="3"/>
  <c r="AB16" i="3"/>
  <c r="U17" i="3"/>
  <c r="V17" i="3"/>
  <c r="W17" i="3"/>
  <c r="X17" i="3"/>
  <c r="Y17" i="3"/>
  <c r="Z17" i="3"/>
  <c r="AA17" i="3"/>
  <c r="AB17" i="3"/>
  <c r="U18" i="3"/>
  <c r="V18" i="3"/>
  <c r="W18" i="3"/>
  <c r="X18" i="3"/>
  <c r="Y18" i="3"/>
  <c r="Z18" i="3"/>
  <c r="AA18" i="3"/>
  <c r="AB18" i="3"/>
  <c r="U19" i="3"/>
  <c r="V19" i="3"/>
  <c r="W19" i="3"/>
  <c r="X19" i="3"/>
  <c r="Y19" i="3"/>
  <c r="Z19" i="3"/>
  <c r="AA19" i="3"/>
  <c r="AB19" i="3"/>
  <c r="U20" i="3"/>
  <c r="V20" i="3"/>
  <c r="W20" i="3"/>
  <c r="X20" i="3"/>
  <c r="Y20" i="3"/>
  <c r="Z20" i="3"/>
  <c r="AA20" i="3"/>
  <c r="AB20" i="3"/>
  <c r="U23" i="3"/>
  <c r="V23" i="3"/>
  <c r="W23" i="3"/>
  <c r="X23" i="3"/>
  <c r="Y23" i="3"/>
  <c r="Z23" i="3"/>
  <c r="AA23" i="3"/>
  <c r="AB23" i="3"/>
  <c r="U24" i="3"/>
  <c r="V24" i="3"/>
  <c r="W24" i="3"/>
  <c r="X24" i="3"/>
  <c r="Y24" i="3"/>
  <c r="Z24" i="3"/>
  <c r="AA24" i="3"/>
  <c r="AB24" i="3"/>
  <c r="U25" i="3"/>
  <c r="V25" i="3"/>
  <c r="W25" i="3"/>
  <c r="X25" i="3"/>
  <c r="Y25" i="3"/>
  <c r="Z25" i="3"/>
  <c r="AA25" i="3"/>
  <c r="AB25" i="3"/>
  <c r="U27" i="3"/>
  <c r="V27" i="3"/>
  <c r="W27" i="3"/>
  <c r="X27" i="3"/>
  <c r="Y27" i="3"/>
  <c r="Z27" i="3"/>
  <c r="AA27" i="3"/>
  <c r="AB27" i="3"/>
  <c r="U28" i="3"/>
  <c r="V28" i="3"/>
  <c r="W28" i="3"/>
  <c r="X28" i="3"/>
  <c r="Y28" i="3"/>
  <c r="Z28" i="3"/>
  <c r="AA28" i="3"/>
  <c r="AB28" i="3"/>
  <c r="U29" i="3"/>
  <c r="V29" i="3"/>
  <c r="W29" i="3"/>
  <c r="X29" i="3"/>
  <c r="Y29" i="3"/>
  <c r="Z29" i="3"/>
  <c r="AA29" i="3"/>
  <c r="AB29" i="3"/>
  <c r="U30" i="3"/>
  <c r="V30" i="3"/>
  <c r="W30" i="3"/>
  <c r="X30" i="3"/>
  <c r="Y30" i="3"/>
  <c r="Z30" i="3"/>
  <c r="AA30" i="3"/>
  <c r="AB30" i="3"/>
  <c r="U31" i="3"/>
  <c r="V31" i="3"/>
  <c r="W31" i="3"/>
  <c r="X31" i="3"/>
  <c r="Y31" i="3"/>
  <c r="Z31" i="3"/>
  <c r="AA31" i="3"/>
  <c r="AB31" i="3"/>
  <c r="U32" i="3"/>
  <c r="V32" i="3"/>
  <c r="W32" i="3"/>
  <c r="X32" i="3"/>
  <c r="Y32" i="3"/>
  <c r="Z32" i="3"/>
  <c r="AA32" i="3"/>
  <c r="AB32" i="3"/>
  <c r="U33" i="3"/>
  <c r="V33" i="3"/>
  <c r="W33" i="3"/>
  <c r="X33" i="3"/>
  <c r="Y33" i="3"/>
  <c r="Z33" i="3"/>
  <c r="AA33" i="3"/>
  <c r="AB33" i="3"/>
  <c r="E10" i="3"/>
  <c r="F10" i="3"/>
  <c r="G10" i="3"/>
  <c r="H10" i="3"/>
  <c r="I10" i="3"/>
  <c r="J10" i="3"/>
  <c r="K10" i="3"/>
  <c r="L10" i="3"/>
  <c r="E11" i="3"/>
  <c r="F11" i="3"/>
  <c r="G11" i="3"/>
  <c r="H11" i="3"/>
  <c r="I11" i="3"/>
  <c r="J11" i="3"/>
  <c r="K11" i="3"/>
  <c r="L11" i="3"/>
  <c r="E15" i="3"/>
  <c r="F15" i="3"/>
  <c r="G15" i="3"/>
  <c r="H15" i="3"/>
  <c r="I15" i="3"/>
  <c r="J15" i="3"/>
  <c r="K15" i="3"/>
  <c r="L15" i="3"/>
  <c r="E16" i="3"/>
  <c r="F16" i="3"/>
  <c r="G16" i="3"/>
  <c r="H16" i="3"/>
  <c r="I16" i="3"/>
  <c r="J16" i="3"/>
  <c r="K16" i="3"/>
  <c r="L16" i="3"/>
  <c r="E17" i="3"/>
  <c r="F17" i="3"/>
  <c r="G17" i="3"/>
  <c r="H17" i="3"/>
  <c r="I17" i="3"/>
  <c r="J17" i="3"/>
  <c r="K17" i="3"/>
  <c r="L17" i="3"/>
  <c r="E18" i="3"/>
  <c r="F18" i="3"/>
  <c r="G18" i="3"/>
  <c r="H18" i="3"/>
  <c r="I18" i="3"/>
  <c r="J18" i="3"/>
  <c r="K18" i="3"/>
  <c r="L18" i="3"/>
  <c r="E19" i="3"/>
  <c r="F19" i="3"/>
  <c r="G19" i="3"/>
  <c r="H19" i="3"/>
  <c r="I19" i="3"/>
  <c r="J19" i="3"/>
  <c r="K19" i="3"/>
  <c r="L19" i="3"/>
  <c r="E20" i="3"/>
  <c r="F20" i="3"/>
  <c r="G20" i="3"/>
  <c r="H20" i="3"/>
  <c r="I20" i="3"/>
  <c r="J20" i="3"/>
  <c r="K20" i="3"/>
  <c r="L20" i="3"/>
  <c r="E23" i="3"/>
  <c r="F23" i="3"/>
  <c r="G23" i="3"/>
  <c r="H23" i="3"/>
  <c r="I23" i="3"/>
  <c r="J23" i="3"/>
  <c r="K23" i="3"/>
  <c r="L23" i="3"/>
  <c r="E24" i="3"/>
  <c r="F24" i="3"/>
  <c r="G24" i="3"/>
  <c r="H24" i="3"/>
  <c r="I24" i="3"/>
  <c r="J24" i="3"/>
  <c r="K24" i="3"/>
  <c r="L24" i="3"/>
  <c r="E25" i="3"/>
  <c r="F25" i="3"/>
  <c r="G25" i="3"/>
  <c r="H25" i="3"/>
  <c r="I25" i="3"/>
  <c r="J25" i="3"/>
  <c r="K25" i="3"/>
  <c r="L25" i="3"/>
  <c r="E27" i="3"/>
  <c r="F27" i="3"/>
  <c r="G27" i="3"/>
  <c r="H27" i="3"/>
  <c r="I27" i="3"/>
  <c r="J27" i="3"/>
  <c r="K27" i="3"/>
  <c r="L27" i="3"/>
  <c r="E28" i="3"/>
  <c r="F28" i="3"/>
  <c r="G28" i="3"/>
  <c r="H28" i="3"/>
  <c r="I28" i="3"/>
  <c r="J28" i="3"/>
  <c r="K28" i="3"/>
  <c r="L28" i="3"/>
  <c r="E29" i="3"/>
  <c r="F29" i="3"/>
  <c r="G29" i="3"/>
  <c r="H29" i="3"/>
  <c r="I29" i="3"/>
  <c r="J29" i="3"/>
  <c r="K29" i="3"/>
  <c r="L29" i="3"/>
  <c r="E30" i="3"/>
  <c r="F30" i="3"/>
  <c r="G30" i="3"/>
  <c r="H30" i="3"/>
  <c r="I30" i="3"/>
  <c r="J30" i="3"/>
  <c r="K30" i="3"/>
  <c r="L30" i="3"/>
  <c r="E31" i="3"/>
  <c r="F31" i="3"/>
  <c r="G31" i="3"/>
  <c r="H31" i="3"/>
  <c r="I31" i="3"/>
  <c r="J31" i="3"/>
  <c r="K31" i="3"/>
  <c r="L31" i="3"/>
  <c r="E33" i="3"/>
  <c r="F33" i="3"/>
  <c r="G33" i="3"/>
  <c r="H33" i="3"/>
  <c r="I33" i="3"/>
  <c r="J33" i="3"/>
  <c r="K33" i="3"/>
  <c r="L33" i="3"/>
  <c r="AF19" i="3"/>
  <c r="AG34" i="3" l="1"/>
  <c r="AG36" i="3" s="1"/>
  <c r="AB9" i="3"/>
  <c r="X9" i="3"/>
  <c r="AB26" i="3"/>
  <c r="AB22" i="3"/>
  <c r="AA26" i="3"/>
  <c r="W26" i="3"/>
  <c r="AA22" i="3"/>
  <c r="W22" i="3"/>
  <c r="AA14" i="3"/>
  <c r="W14" i="3"/>
  <c r="AA9" i="3"/>
  <c r="W9" i="3"/>
  <c r="X22" i="3"/>
  <c r="Z26" i="3"/>
  <c r="V26" i="3"/>
  <c r="Z22" i="3"/>
  <c r="V22" i="3"/>
  <c r="Z14" i="3"/>
  <c r="V14" i="3"/>
  <c r="Z9" i="3"/>
  <c r="V9" i="3"/>
  <c r="X26" i="3"/>
  <c r="X34" i="3" s="1"/>
  <c r="X36" i="3" s="1"/>
  <c r="AB14" i="3"/>
  <c r="X14" i="3"/>
  <c r="Y26" i="3"/>
  <c r="U26" i="3"/>
  <c r="Y22" i="3"/>
  <c r="U22" i="3"/>
  <c r="Y14" i="3"/>
  <c r="U14" i="3"/>
  <c r="Y9" i="3"/>
  <c r="U9" i="3"/>
  <c r="H26" i="3"/>
  <c r="L22" i="3"/>
  <c r="H22" i="3"/>
  <c r="L14" i="3"/>
  <c r="H14" i="3"/>
  <c r="L9" i="3"/>
  <c r="H9" i="3"/>
  <c r="K26" i="3"/>
  <c r="G26" i="3"/>
  <c r="K22" i="3"/>
  <c r="G22" i="3"/>
  <c r="K14" i="3"/>
  <c r="G14" i="3"/>
  <c r="K9" i="3"/>
  <c r="G9" i="3"/>
  <c r="F26" i="3"/>
  <c r="J22" i="3"/>
  <c r="F14" i="3"/>
  <c r="J9" i="3"/>
  <c r="F9" i="3"/>
  <c r="L26" i="3"/>
  <c r="J26" i="3"/>
  <c r="F22" i="3"/>
  <c r="J14" i="3"/>
  <c r="I26" i="3"/>
  <c r="E26" i="3"/>
  <c r="I22" i="3"/>
  <c r="E22" i="3"/>
  <c r="I14" i="3"/>
  <c r="E14" i="3"/>
  <c r="I9" i="3"/>
  <c r="E9" i="3"/>
  <c r="AK33" i="3"/>
  <c r="AK32" i="3"/>
  <c r="AK31" i="3"/>
  <c r="AK30" i="3"/>
  <c r="AK29" i="3"/>
  <c r="AK28" i="3"/>
  <c r="AK27" i="3"/>
  <c r="AK25" i="3"/>
  <c r="AK24" i="3"/>
  <c r="AK23" i="3"/>
  <c r="AK21" i="3"/>
  <c r="AK20" i="3"/>
  <c r="AK19" i="3"/>
  <c r="AK18" i="3"/>
  <c r="AK17" i="3"/>
  <c r="AK16" i="3"/>
  <c r="AK15" i="3"/>
  <c r="AK11" i="3"/>
  <c r="AK10" i="3"/>
  <c r="AJ26" i="3"/>
  <c r="AJ22" i="3"/>
  <c r="AJ14" i="3"/>
  <c r="AJ9" i="3"/>
  <c r="AF33" i="3"/>
  <c r="AF32" i="3"/>
  <c r="AF31" i="3"/>
  <c r="AF30" i="3"/>
  <c r="AF29" i="3"/>
  <c r="AF28" i="3"/>
  <c r="AF27" i="3"/>
  <c r="AF25" i="3"/>
  <c r="AF24" i="3"/>
  <c r="AF23" i="3"/>
  <c r="AF21" i="3"/>
  <c r="AF20" i="3"/>
  <c r="AF18" i="3"/>
  <c r="AF17" i="3"/>
  <c r="AF16" i="3"/>
  <c r="AF15" i="3"/>
  <c r="AF11" i="3"/>
  <c r="AF10" i="3"/>
  <c r="AE26" i="3"/>
  <c r="AE22" i="3"/>
  <c r="AE14" i="3"/>
  <c r="AE9" i="3"/>
  <c r="Z34" i="3" l="1"/>
  <c r="Z36" i="3" s="1"/>
  <c r="V34" i="3"/>
  <c r="V36" i="3" s="1"/>
  <c r="U34" i="3"/>
  <c r="U36" i="3" s="1"/>
  <c r="Y34" i="3"/>
  <c r="Y36" i="3" s="1"/>
  <c r="W34" i="3"/>
  <c r="W36" i="3" s="1"/>
  <c r="AA34" i="3"/>
  <c r="AA36" i="3" s="1"/>
  <c r="AB34" i="3"/>
  <c r="AB36" i="3" s="1"/>
  <c r="AK9" i="3"/>
  <c r="AE36" i="3"/>
  <c r="AJ36" i="3"/>
  <c r="AK22" i="3"/>
  <c r="AK26" i="3"/>
  <c r="AK14" i="3"/>
  <c r="AF26" i="3"/>
  <c r="AF22" i="3"/>
  <c r="AF14" i="3"/>
  <c r="AF9" i="3"/>
  <c r="T33" i="3"/>
  <c r="T32" i="3"/>
  <c r="T31" i="3"/>
  <c r="T30" i="3"/>
  <c r="T29" i="3"/>
  <c r="T28" i="3"/>
  <c r="T27" i="3"/>
  <c r="T25" i="3"/>
  <c r="T24" i="3"/>
  <c r="T23" i="3"/>
  <c r="T20" i="3"/>
  <c r="T19" i="3"/>
  <c r="T18" i="3"/>
  <c r="T17" i="3"/>
  <c r="T16" i="3"/>
  <c r="T15" i="3"/>
  <c r="T11" i="3"/>
  <c r="T10" i="3"/>
  <c r="S26" i="3"/>
  <c r="S22" i="3"/>
  <c r="S14" i="3"/>
  <c r="S9" i="3"/>
  <c r="S36" i="3" l="1"/>
  <c r="T9" i="3"/>
  <c r="T22" i="3"/>
  <c r="AK34" i="3"/>
  <c r="AK36" i="3" s="1"/>
  <c r="AF34" i="3"/>
  <c r="AF36" i="3" s="1"/>
  <c r="T26" i="3"/>
  <c r="T14" i="3"/>
  <c r="T34" i="3" l="1"/>
  <c r="T36" i="3" s="1"/>
  <c r="P33" i="3"/>
  <c r="P32" i="3"/>
  <c r="P31" i="3"/>
  <c r="P30" i="3"/>
  <c r="P29" i="3"/>
  <c r="P28" i="3"/>
  <c r="P27" i="3"/>
  <c r="P25" i="3"/>
  <c r="P24" i="3"/>
  <c r="P23" i="3"/>
  <c r="P20" i="3"/>
  <c r="P19" i="3"/>
  <c r="P18" i="3"/>
  <c r="P17" i="3"/>
  <c r="P16" i="3"/>
  <c r="P15" i="3"/>
  <c r="P11" i="3"/>
  <c r="P10" i="3"/>
  <c r="O26" i="3"/>
  <c r="O22" i="3"/>
  <c r="O14" i="3"/>
  <c r="O9" i="3"/>
  <c r="D29" i="3"/>
  <c r="D25" i="3"/>
  <c r="D24" i="3"/>
  <c r="D23" i="3"/>
  <c r="D10" i="3"/>
  <c r="D11" i="3"/>
  <c r="D15" i="3"/>
  <c r="D16" i="3"/>
  <c r="D17" i="3"/>
  <c r="D18" i="3"/>
  <c r="D19" i="3"/>
  <c r="D20" i="3"/>
  <c r="D27" i="3"/>
  <c r="D28" i="3"/>
  <c r="D30" i="3"/>
  <c r="D31" i="3"/>
  <c r="C32" i="3"/>
  <c r="C26" i="3"/>
  <c r="C22" i="3"/>
  <c r="C14" i="3"/>
  <c r="C9" i="3"/>
  <c r="D32" i="3" l="1"/>
  <c r="E32" i="3"/>
  <c r="E34" i="3" s="1"/>
  <c r="E36" i="3" s="1"/>
  <c r="I32" i="3"/>
  <c r="I34" i="3" s="1"/>
  <c r="I36" i="3" s="1"/>
  <c r="H32" i="3"/>
  <c r="H34" i="3" s="1"/>
  <c r="H36" i="3" s="1"/>
  <c r="F32" i="3"/>
  <c r="F34" i="3" s="1"/>
  <c r="F36" i="3" s="1"/>
  <c r="J32" i="3"/>
  <c r="J34" i="3" s="1"/>
  <c r="J36" i="3" s="1"/>
  <c r="L32" i="3"/>
  <c r="L34" i="3" s="1"/>
  <c r="L36" i="3" s="1"/>
  <c r="G32" i="3"/>
  <c r="G34" i="3" s="1"/>
  <c r="G36" i="3" s="1"/>
  <c r="K32" i="3"/>
  <c r="K34" i="3" s="1"/>
  <c r="K36" i="3" s="1"/>
  <c r="C36" i="3"/>
  <c r="O36" i="3"/>
  <c r="D9" i="3"/>
  <c r="D14" i="3"/>
  <c r="D26" i="3"/>
  <c r="P26" i="3"/>
  <c r="P22" i="3"/>
  <c r="P14" i="3"/>
  <c r="P9" i="3"/>
  <c r="D22" i="3"/>
  <c r="D34" i="3" l="1"/>
  <c r="D36" i="3" s="1"/>
  <c r="P34" i="3"/>
  <c r="P36" i="3" s="1"/>
</calcChain>
</file>

<file path=xl/sharedStrings.xml><?xml version="1.0" encoding="utf-8"?>
<sst xmlns="http://schemas.openxmlformats.org/spreadsheetml/2006/main" count="292" uniqueCount="111">
  <si>
    <t>месяцы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</si>
  <si>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</si>
  <si>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</si>
  <si>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</si>
  <si>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</si>
  <si>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</si>
  <si>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</si>
  <si>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</si>
  <si>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</si>
  <si>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</si>
  <si>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</si>
  <si>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</si>
  <si>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</si>
  <si>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</si>
  <si>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</si>
  <si>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</si>
  <si>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</si>
  <si>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</si>
  <si>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</si>
  <si>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</si>
  <si>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</si>
  <si>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</si>
  <si>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</si>
  <si>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</si>
  <si>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</si>
  <si>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</si>
  <si>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</si>
  <si>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</si>
  <si>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</si>
  <si>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</si>
  <si>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</si>
  <si>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</si>
  <si>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</si>
  <si>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</si>
  <si>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</si>
  <si>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постоянно</t>
  </si>
  <si>
    <t xml:space="preserve"> деревянный благоустроенный дом с ХВС, ГВС, канализацией, центральным отоплением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</si>
  <si>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</si>
  <si>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</si>
  <si>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</si>
  <si>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</si>
  <si>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</si>
  <si>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тепловых пунктов, насосов, запорной арматуры,   систем водоснабжения, обслуживание и ремонт бойлерных, удаление воздуха из системы отопления. Контроль состояния герметичности участков трубопроводов, промывка систем водоснабжения для удаления накипно-коррозионных отложений.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</si>
  <si>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 Смена отдельных участков трубопроводов по необходимости. Ремонт выключателей, замена ламп.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</si>
  <si>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</si>
  <si>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</si>
  <si>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</si>
  <si>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</si>
  <si>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</si>
  <si>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Стоимость на 1 кв. м. общей площади (руб./мес.)  (размер платы в месяц на 1 кв. м.)  </t>
  </si>
  <si>
    <t>Площадь жилых помещений, кв.м</t>
  </si>
  <si>
    <t>Общая годовая стоимость работ по многоквартирным домам, руб.</t>
  </si>
  <si>
    <t>МВК признанный аварийным              деревянный благоустроенный дом с ХВС, ГВС, канализацией, центральным отоплением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</si>
  <si>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</si>
  <si>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</si>
  <si>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</si>
  <si>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</si>
  <si>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</si>
  <si>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</si>
  <si>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  запорной арматуры,   систем водоснабжения, обслуживание и ремонт бойлерных,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</si>
  <si>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</si>
  <si>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</si>
  <si>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</si>
  <si>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</si>
  <si>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</si>
  <si>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</si>
  <si>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</si>
  <si>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>4. Уборка мусора на контейнерных площадках (помойных ямах)</t>
  </si>
  <si>
    <t xml:space="preserve"> (4 раз в год - помойницы)</t>
  </si>
  <si>
    <t>9. Очистка выгребных ям (для деревянных неблагоустроенных зданий)</t>
  </si>
  <si>
    <t>12.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</si>
  <si>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 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</si>
  <si>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</si>
  <si>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14. Аварийное обслуживание</t>
  </si>
  <si>
    <t>постоянно
на системах водоснабжения, газоснабжения, энергоснабжения</t>
  </si>
  <si>
    <t>15. Текущий ремонт</t>
  </si>
  <si>
    <t>16. Дератизация</t>
  </si>
  <si>
    <t>17. Дезинсекция</t>
  </si>
  <si>
    <t xml:space="preserve">  деревянный не благоустроенный без канализации, без ХВС (колонка) с печным отоплением (без центр отопления)</t>
  </si>
  <si>
    <t xml:space="preserve"> МВК признанный аварийным  деревянный не благоустроенный без канализации, без ХВС (колонка) с печным отоплением (без центр отопления)</t>
  </si>
  <si>
    <t>Лот № 1 Соломбальский территориальный округ</t>
  </si>
  <si>
    <t>ул. Адмирала Кузнецова</t>
  </si>
  <si>
    <t>19</t>
  </si>
  <si>
    <t>ул. Гуляева</t>
  </si>
  <si>
    <t>120</t>
  </si>
  <si>
    <t>ул. Кедрова</t>
  </si>
  <si>
    <t>37,1</t>
  </si>
  <si>
    <t>37,2</t>
  </si>
  <si>
    <t>37,3</t>
  </si>
  <si>
    <t>ул. Полярная</t>
  </si>
  <si>
    <t>3</t>
  </si>
  <si>
    <t>25</t>
  </si>
  <si>
    <t>40</t>
  </si>
  <si>
    <t>41,3</t>
  </si>
  <si>
    <t>20,1</t>
  </si>
  <si>
    <t>20</t>
  </si>
  <si>
    <t>24,1</t>
  </si>
  <si>
    <t>28</t>
  </si>
  <si>
    <t>30</t>
  </si>
  <si>
    <t>123,1</t>
  </si>
  <si>
    <t>20,2</t>
  </si>
  <si>
    <t>ул. Мещерского</t>
  </si>
  <si>
    <t>24</t>
  </si>
  <si>
    <t>ул. Советская</t>
  </si>
  <si>
    <t>66</t>
  </si>
  <si>
    <t>72</t>
  </si>
  <si>
    <t>пр. Никольский</t>
  </si>
  <si>
    <t>140</t>
  </si>
  <si>
    <t>12</t>
  </si>
  <si>
    <t>ул. Георгия Иванова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</si>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</sst>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rgb="FFFF0000"/>
      <name val="Times New Roman"/>
      <family val="1"/>
    </font>
    <font>
      <b/>
      <sz val="9"/>
      <color rgb="FFFF0000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3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7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" fontId="17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4" fontId="17" fillId="3" borderId="6" xfId="0" applyNumberFormat="1" applyFont="1" applyFill="1" applyBorder="1" applyAlignment="1">
      <alignment horizontal="center" vertical="center" wrapText="1"/>
    </xf>
    <xf numFmtId="4" fontId="18" fillId="3" borderId="6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tabSelected="1" view="pageBreakPreview" topLeftCell="AD30" zoomScale="86" zoomScaleNormal="100" zoomScaleSheetLayoutView="86" workbookViewId="0">
      <selection activeCell="AL33" sqref="AL33:AP38"/>
    </sheetView>
  </sheetViews>
  <sheetFormatPr defaultRowHeight="12.75" x14ac:dyDescent="0.2"/>
  <cols>
    <col min="1" max="1" width="70.140625" style="21" customWidth="1"/>
    <col min="2" max="2" width="34.7109375" style="14" customWidth="1"/>
    <col min="3" max="3" width="27.140625" style="14" customWidth="1"/>
    <col min="4" max="12" width="9.28515625" style="20" customWidth="1"/>
    <col min="13" max="13" width="72.85546875" customWidth="1"/>
    <col min="14" max="15" width="34.28515625" customWidth="1"/>
    <col min="17" max="17" width="72.85546875" customWidth="1"/>
    <col min="18" max="19" width="34.28515625" customWidth="1"/>
    <col min="29" max="29" width="72.85546875" style="41" customWidth="1"/>
    <col min="30" max="31" width="34.28515625" style="41" customWidth="1"/>
    <col min="32" max="33" width="9.140625" style="41"/>
    <col min="34" max="34" width="72.85546875" style="41" customWidth="1"/>
    <col min="35" max="36" width="34.28515625" style="41" customWidth="1"/>
    <col min="37" max="37" width="9.140625" style="41"/>
    <col min="38" max="38" width="11.5703125" bestFit="1" customWidth="1"/>
    <col min="39" max="39" width="12.85546875" customWidth="1"/>
    <col min="40" max="40" width="12" customWidth="1"/>
  </cols>
  <sheetData>
    <row r="1" spans="1:37" s="1" customFormat="1" ht="16.5" customHeight="1" x14ac:dyDescent="0.25">
      <c r="A1" s="13" t="s">
        <v>17</v>
      </c>
      <c r="B1" s="13"/>
      <c r="C1" s="10"/>
      <c r="D1" s="6" t="s">
        <v>37</v>
      </c>
      <c r="E1" s="6"/>
      <c r="F1" s="6"/>
      <c r="G1" s="6"/>
      <c r="H1" s="6"/>
      <c r="I1" s="6"/>
      <c r="J1" s="6"/>
      <c r="K1" s="6"/>
      <c r="L1" s="6"/>
      <c r="AC1" s="12"/>
      <c r="AD1" s="12"/>
      <c r="AE1" s="12"/>
      <c r="AF1" s="12"/>
      <c r="AG1" s="12"/>
      <c r="AH1" s="12"/>
      <c r="AI1" s="12"/>
      <c r="AJ1" s="12"/>
      <c r="AK1" s="12"/>
    </row>
    <row r="2" spans="1:37" s="1" customFormat="1" ht="16.5" customHeight="1" x14ac:dyDescent="0.25">
      <c r="A2" s="13" t="s">
        <v>16</v>
      </c>
      <c r="B2" s="13"/>
      <c r="C2" s="10"/>
      <c r="D2" s="3" t="s">
        <v>38</v>
      </c>
      <c r="E2" s="3"/>
      <c r="F2" s="3"/>
      <c r="G2" s="3"/>
      <c r="H2" s="3"/>
      <c r="I2" s="3"/>
      <c r="J2" s="3"/>
      <c r="K2" s="3"/>
      <c r="L2" s="3"/>
      <c r="AC2" s="12"/>
      <c r="AD2" s="12"/>
      <c r="AE2" s="12"/>
      <c r="AF2" s="12"/>
      <c r="AG2" s="12"/>
      <c r="AH2" s="12"/>
      <c r="AI2" s="12"/>
      <c r="AJ2" s="12"/>
      <c r="AK2" s="12"/>
    </row>
    <row r="3" spans="1:37" s="1" customFormat="1" ht="16.5" customHeight="1" x14ac:dyDescent="0.25">
      <c r="A3" s="13" t="s">
        <v>15</v>
      </c>
      <c r="B3" s="13"/>
      <c r="C3" s="10"/>
      <c r="D3" s="3" t="s">
        <v>39</v>
      </c>
      <c r="E3" s="3"/>
      <c r="F3" s="3"/>
      <c r="G3" s="3"/>
      <c r="H3" s="3"/>
      <c r="I3" s="3"/>
      <c r="J3" s="3"/>
      <c r="K3" s="3"/>
      <c r="L3" s="3"/>
      <c r="AC3" s="12"/>
      <c r="AD3" s="12"/>
      <c r="AE3" s="12"/>
      <c r="AF3" s="12"/>
      <c r="AG3" s="12"/>
      <c r="AH3" s="12"/>
      <c r="AI3" s="12"/>
      <c r="AJ3" s="12"/>
      <c r="AK3" s="12"/>
    </row>
    <row r="4" spans="1:37" s="1" customFormat="1" ht="16.5" customHeight="1" x14ac:dyDescent="0.2">
      <c r="A4" s="13" t="s">
        <v>14</v>
      </c>
      <c r="B4" s="13"/>
      <c r="C4" s="13"/>
      <c r="D4" s="20"/>
      <c r="E4" s="20"/>
      <c r="F4" s="20"/>
      <c r="G4" s="20"/>
      <c r="H4" s="20"/>
      <c r="I4" s="20"/>
      <c r="J4" s="20"/>
      <c r="K4" s="20"/>
      <c r="L4" s="20"/>
      <c r="AC4" s="12"/>
      <c r="AD4" s="12"/>
      <c r="AE4" s="12"/>
      <c r="AF4" s="12"/>
      <c r="AG4" s="12"/>
      <c r="AH4" s="12"/>
      <c r="AI4" s="12"/>
      <c r="AJ4" s="12"/>
      <c r="AK4" s="12"/>
    </row>
    <row r="5" spans="1:37" s="1" customFormat="1" x14ac:dyDescent="0.2">
      <c r="A5" s="24" t="s">
        <v>80</v>
      </c>
      <c r="B5" s="14"/>
      <c r="C5" s="14"/>
      <c r="D5" s="20"/>
      <c r="E5" s="20"/>
      <c r="F5" s="20"/>
      <c r="G5" s="20"/>
      <c r="H5" s="20"/>
      <c r="I5" s="20"/>
      <c r="J5" s="20"/>
      <c r="K5" s="20"/>
      <c r="L5" s="20"/>
      <c r="AC5" s="12"/>
      <c r="AD5" s="12"/>
      <c r="AE5" s="12"/>
      <c r="AF5" s="12"/>
      <c r="AG5" s="12"/>
      <c r="AH5" s="12"/>
      <c r="AI5" s="12"/>
      <c r="AJ5" s="12"/>
      <c r="AK5" s="12"/>
    </row>
    <row r="6" spans="1:37" s="43" customFormat="1" ht="43.5" customHeight="1" x14ac:dyDescent="0.2">
      <c r="A6" s="46" t="s">
        <v>13</v>
      </c>
      <c r="B6" s="46" t="s">
        <v>11</v>
      </c>
      <c r="C6" s="42" t="s">
        <v>12</v>
      </c>
      <c r="D6" s="45" t="s">
        <v>81</v>
      </c>
      <c r="E6" s="45" t="s">
        <v>83</v>
      </c>
      <c r="F6" s="45" t="s">
        <v>85</v>
      </c>
      <c r="G6" s="45" t="s">
        <v>85</v>
      </c>
      <c r="H6" s="45" t="s">
        <v>85</v>
      </c>
      <c r="I6" s="45" t="s">
        <v>89</v>
      </c>
      <c r="J6" s="45" t="s">
        <v>89</v>
      </c>
      <c r="K6" s="45" t="s">
        <v>89</v>
      </c>
      <c r="L6" s="45" t="s">
        <v>85</v>
      </c>
      <c r="M6" s="46" t="s">
        <v>13</v>
      </c>
      <c r="N6" s="46" t="s">
        <v>11</v>
      </c>
      <c r="O6" s="42" t="s">
        <v>12</v>
      </c>
      <c r="P6" s="45" t="s">
        <v>85</v>
      </c>
      <c r="Q6" s="46" t="s">
        <v>13</v>
      </c>
      <c r="R6" s="46" t="s">
        <v>11</v>
      </c>
      <c r="S6" s="42" t="s">
        <v>12</v>
      </c>
      <c r="T6" s="45" t="s">
        <v>81</v>
      </c>
      <c r="U6" s="45" t="s">
        <v>81</v>
      </c>
      <c r="V6" s="45" t="s">
        <v>81</v>
      </c>
      <c r="W6" s="45" t="s">
        <v>81</v>
      </c>
      <c r="X6" s="45" t="s">
        <v>83</v>
      </c>
      <c r="Y6" s="45" t="s">
        <v>85</v>
      </c>
      <c r="Z6" s="45" t="s">
        <v>101</v>
      </c>
      <c r="AA6" s="45" t="s">
        <v>103</v>
      </c>
      <c r="AB6" s="45" t="s">
        <v>103</v>
      </c>
      <c r="AC6" s="46" t="s">
        <v>13</v>
      </c>
      <c r="AD6" s="47" t="s">
        <v>11</v>
      </c>
      <c r="AE6" s="42" t="s">
        <v>12</v>
      </c>
      <c r="AF6" s="45" t="s">
        <v>106</v>
      </c>
      <c r="AG6" s="45" t="s">
        <v>81</v>
      </c>
      <c r="AH6" s="46" t="s">
        <v>13</v>
      </c>
      <c r="AI6" s="47" t="s">
        <v>11</v>
      </c>
      <c r="AJ6" s="42" t="s">
        <v>12</v>
      </c>
      <c r="AK6" s="45" t="s">
        <v>109</v>
      </c>
    </row>
    <row r="7" spans="1:37" s="44" customFormat="1" ht="71.25" customHeight="1" x14ac:dyDescent="0.2">
      <c r="A7" s="46"/>
      <c r="B7" s="46"/>
      <c r="C7" s="46" t="s">
        <v>36</v>
      </c>
      <c r="D7" s="45"/>
      <c r="E7" s="45"/>
      <c r="F7" s="45"/>
      <c r="G7" s="45"/>
      <c r="H7" s="45"/>
      <c r="I7" s="45"/>
      <c r="J7" s="45"/>
      <c r="K7" s="45"/>
      <c r="L7" s="45"/>
      <c r="M7" s="46"/>
      <c r="N7" s="46"/>
      <c r="O7" s="46" t="s">
        <v>52</v>
      </c>
      <c r="P7" s="45"/>
      <c r="Q7" s="46"/>
      <c r="R7" s="46"/>
      <c r="S7" s="46" t="s">
        <v>53</v>
      </c>
      <c r="T7" s="45"/>
      <c r="U7" s="45"/>
      <c r="V7" s="45"/>
      <c r="W7" s="45"/>
      <c r="X7" s="45"/>
      <c r="Y7" s="45"/>
      <c r="Z7" s="45"/>
      <c r="AA7" s="45"/>
      <c r="AB7" s="45"/>
      <c r="AC7" s="46"/>
      <c r="AD7" s="47"/>
      <c r="AE7" s="47" t="s">
        <v>78</v>
      </c>
      <c r="AF7" s="45"/>
      <c r="AG7" s="45"/>
      <c r="AH7" s="46"/>
      <c r="AI7" s="47"/>
      <c r="AJ7" s="47" t="s">
        <v>79</v>
      </c>
      <c r="AK7" s="45"/>
    </row>
    <row r="8" spans="1:37" s="44" customFormat="1" ht="22.5" customHeight="1" x14ac:dyDescent="0.2">
      <c r="A8" s="46"/>
      <c r="B8" s="46"/>
      <c r="C8" s="46"/>
      <c r="D8" s="22" t="s">
        <v>82</v>
      </c>
      <c r="E8" s="22" t="s">
        <v>84</v>
      </c>
      <c r="F8" s="22" t="s">
        <v>86</v>
      </c>
      <c r="G8" s="22" t="s">
        <v>87</v>
      </c>
      <c r="H8" s="22" t="s">
        <v>88</v>
      </c>
      <c r="I8" s="22" t="s">
        <v>90</v>
      </c>
      <c r="J8" s="22" t="s">
        <v>91</v>
      </c>
      <c r="K8" s="22" t="s">
        <v>92</v>
      </c>
      <c r="L8" s="22" t="s">
        <v>93</v>
      </c>
      <c r="M8" s="46"/>
      <c r="N8" s="46"/>
      <c r="O8" s="46"/>
      <c r="P8" s="22" t="s">
        <v>94</v>
      </c>
      <c r="Q8" s="46"/>
      <c r="R8" s="46"/>
      <c r="S8" s="46"/>
      <c r="T8" s="22" t="s">
        <v>95</v>
      </c>
      <c r="U8" s="22" t="s">
        <v>96</v>
      </c>
      <c r="V8" s="22" t="s">
        <v>97</v>
      </c>
      <c r="W8" s="22" t="s">
        <v>98</v>
      </c>
      <c r="X8" s="22" t="s">
        <v>99</v>
      </c>
      <c r="Y8" s="22" t="s">
        <v>100</v>
      </c>
      <c r="Z8" s="22" t="s">
        <v>102</v>
      </c>
      <c r="AA8" s="22" t="s">
        <v>104</v>
      </c>
      <c r="AB8" s="22" t="s">
        <v>105</v>
      </c>
      <c r="AC8" s="46"/>
      <c r="AD8" s="47"/>
      <c r="AE8" s="47"/>
      <c r="AF8" s="22" t="s">
        <v>107</v>
      </c>
      <c r="AG8" s="22" t="s">
        <v>108</v>
      </c>
      <c r="AH8" s="46"/>
      <c r="AI8" s="47"/>
      <c r="AJ8" s="47"/>
      <c r="AK8" s="22" t="s">
        <v>110</v>
      </c>
    </row>
    <row r="9" spans="1:37" s="1" customFormat="1" ht="12.75" customHeight="1" x14ac:dyDescent="0.2">
      <c r="A9" s="26" t="s">
        <v>10</v>
      </c>
      <c r="B9" s="27"/>
      <c r="C9" s="28">
        <f>SUM(C10:C13)</f>
        <v>1.17</v>
      </c>
      <c r="D9" s="5">
        <f t="shared" ref="D9:L9" si="0">SUM(D10:D13)</f>
        <v>11406.096</v>
      </c>
      <c r="E9" s="5">
        <f t="shared" si="0"/>
        <v>7408.9080000000004</v>
      </c>
      <c r="F9" s="5">
        <f t="shared" si="0"/>
        <v>9813.9599999999991</v>
      </c>
      <c r="G9" s="5">
        <f t="shared" si="0"/>
        <v>11730.42</v>
      </c>
      <c r="H9" s="5">
        <f t="shared" si="0"/>
        <v>7128.1080000000002</v>
      </c>
      <c r="I9" s="5">
        <f t="shared" si="0"/>
        <v>10017.540000000001</v>
      </c>
      <c r="J9" s="5">
        <f t="shared" si="0"/>
        <v>10353.096</v>
      </c>
      <c r="K9" s="5">
        <f t="shared" si="0"/>
        <v>5839.2359999999999</v>
      </c>
      <c r="L9" s="5">
        <f t="shared" si="0"/>
        <v>5684.7959999999994</v>
      </c>
      <c r="M9" s="26" t="s">
        <v>10</v>
      </c>
      <c r="N9" s="27"/>
      <c r="O9" s="28">
        <f>SUM(O10:O13)</f>
        <v>0</v>
      </c>
      <c r="P9" s="5">
        <f t="shared" ref="P9" si="1">SUM(P10:P13)</f>
        <v>0</v>
      </c>
      <c r="Q9" s="26" t="s">
        <v>10</v>
      </c>
      <c r="R9" s="27"/>
      <c r="S9" s="28">
        <f>SUM(S10:S11)</f>
        <v>1.17</v>
      </c>
      <c r="T9" s="5">
        <f t="shared" ref="T9:AB9" si="2">SUM(T10:T13)</f>
        <v>7420.1399999999994</v>
      </c>
      <c r="U9" s="5">
        <f t="shared" si="2"/>
        <v>10134.072</v>
      </c>
      <c r="V9" s="5">
        <f t="shared" si="2"/>
        <v>5791.5</v>
      </c>
      <c r="W9" s="5">
        <f t="shared" si="2"/>
        <v>5729.7240000000002</v>
      </c>
      <c r="X9" s="5">
        <f t="shared" si="2"/>
        <v>8175.4920000000002</v>
      </c>
      <c r="Y9" s="5">
        <f t="shared" si="2"/>
        <v>10296.936</v>
      </c>
      <c r="Z9" s="5">
        <f t="shared" si="2"/>
        <v>5689.0079999999998</v>
      </c>
      <c r="AA9" s="5">
        <f t="shared" si="2"/>
        <v>8113.7159999999994</v>
      </c>
      <c r="AB9" s="5">
        <f t="shared" si="2"/>
        <v>10316.591999999999</v>
      </c>
      <c r="AC9" s="26" t="s">
        <v>10</v>
      </c>
      <c r="AD9" s="27"/>
      <c r="AE9" s="28">
        <f>SUM(AE10:AE11)</f>
        <v>1.17</v>
      </c>
      <c r="AF9" s="5">
        <f t="shared" ref="AF9:AG9" si="3">SUM(AF10:AF13)</f>
        <v>3604.0679999999993</v>
      </c>
      <c r="AG9" s="5">
        <f t="shared" si="3"/>
        <v>9811.1519999999982</v>
      </c>
      <c r="AH9" s="26" t="s">
        <v>10</v>
      </c>
      <c r="AI9" s="27"/>
      <c r="AJ9" s="28">
        <f>SUM(AJ10:AJ13)</f>
        <v>0</v>
      </c>
      <c r="AK9" s="5">
        <f t="shared" ref="AK9" si="4">SUM(AK10:AK13)</f>
        <v>0</v>
      </c>
    </row>
    <row r="10" spans="1:37" s="1" customFormat="1" ht="12.75" customHeight="1" x14ac:dyDescent="0.2">
      <c r="A10" s="29" t="s">
        <v>18</v>
      </c>
      <c r="B10" s="27" t="s">
        <v>32</v>
      </c>
      <c r="C10" s="27">
        <v>0.99</v>
      </c>
      <c r="D10" s="11">
        <f>$C$10*D35*12</f>
        <v>9651.3119999999999</v>
      </c>
      <c r="E10" s="11">
        <f t="shared" ref="E10:L10" si="5">$C$10*E35*12</f>
        <v>6269.076</v>
      </c>
      <c r="F10" s="11">
        <f t="shared" si="5"/>
        <v>8304.119999999999</v>
      </c>
      <c r="G10" s="11">
        <f t="shared" si="5"/>
        <v>9925.74</v>
      </c>
      <c r="H10" s="11">
        <f t="shared" si="5"/>
        <v>6031.4759999999997</v>
      </c>
      <c r="I10" s="11">
        <f t="shared" si="5"/>
        <v>8476.380000000001</v>
      </c>
      <c r="J10" s="11">
        <f t="shared" si="5"/>
        <v>8760.3119999999999</v>
      </c>
      <c r="K10" s="11">
        <f t="shared" si="5"/>
        <v>4940.8919999999998</v>
      </c>
      <c r="L10" s="11">
        <f t="shared" si="5"/>
        <v>4810.2119999999995</v>
      </c>
      <c r="M10" s="29" t="s">
        <v>18</v>
      </c>
      <c r="N10" s="27" t="s">
        <v>32</v>
      </c>
      <c r="O10" s="27">
        <v>0</v>
      </c>
      <c r="P10" s="11">
        <f>$O$10*P35*12</f>
        <v>0</v>
      </c>
      <c r="Q10" s="31" t="s">
        <v>18</v>
      </c>
      <c r="R10" s="27" t="s">
        <v>54</v>
      </c>
      <c r="S10" s="27">
        <v>0.99</v>
      </c>
      <c r="T10" s="11">
        <f>$S$10*T35*12</f>
        <v>6278.58</v>
      </c>
      <c r="U10" s="11">
        <f t="shared" ref="U10:AB10" si="6">$S$10*U35*12</f>
        <v>8574.9840000000004</v>
      </c>
      <c r="V10" s="11">
        <f t="shared" si="6"/>
        <v>4900.5</v>
      </c>
      <c r="W10" s="11">
        <f t="shared" si="6"/>
        <v>4848.2280000000001</v>
      </c>
      <c r="X10" s="11">
        <f t="shared" si="6"/>
        <v>6917.7240000000002</v>
      </c>
      <c r="Y10" s="11">
        <f t="shared" si="6"/>
        <v>8712.7919999999995</v>
      </c>
      <c r="Z10" s="11">
        <f t="shared" si="6"/>
        <v>4813.7759999999998</v>
      </c>
      <c r="AA10" s="11">
        <f t="shared" si="6"/>
        <v>6865.4519999999993</v>
      </c>
      <c r="AB10" s="11">
        <f t="shared" si="6"/>
        <v>8729.4239999999991</v>
      </c>
      <c r="AC10" s="31" t="s">
        <v>18</v>
      </c>
      <c r="AD10" s="27" t="s">
        <v>54</v>
      </c>
      <c r="AE10" s="27">
        <v>0.99</v>
      </c>
      <c r="AF10" s="11">
        <f>$AE$10*AF35*12</f>
        <v>3049.5959999999995</v>
      </c>
      <c r="AG10" s="11">
        <f>$AE$10*AG35*12</f>
        <v>8301.7439999999988</v>
      </c>
      <c r="AH10" s="31" t="s">
        <v>18</v>
      </c>
      <c r="AI10" s="27" t="s">
        <v>54</v>
      </c>
      <c r="AJ10" s="27">
        <v>0</v>
      </c>
      <c r="AK10" s="11">
        <f>$AJ$10*AK35*12</f>
        <v>0</v>
      </c>
    </row>
    <row r="11" spans="1:37" s="1" customFormat="1" ht="28.5" customHeight="1" x14ac:dyDescent="0.2">
      <c r="A11" s="29" t="s">
        <v>23</v>
      </c>
      <c r="B11" s="27" t="s">
        <v>33</v>
      </c>
      <c r="C11" s="27">
        <v>0.18</v>
      </c>
      <c r="D11" s="11">
        <f>$C$11*D35*12</f>
        <v>1754.7840000000001</v>
      </c>
      <c r="E11" s="11">
        <f t="shared" ref="E11:L11" si="7">$C$11*E35*12</f>
        <v>1139.8320000000001</v>
      </c>
      <c r="F11" s="11">
        <f t="shared" si="7"/>
        <v>1509.84</v>
      </c>
      <c r="G11" s="11">
        <f t="shared" si="7"/>
        <v>1804.6799999999998</v>
      </c>
      <c r="H11" s="11">
        <f t="shared" si="7"/>
        <v>1096.6320000000001</v>
      </c>
      <c r="I11" s="11">
        <f t="shared" si="7"/>
        <v>1541.16</v>
      </c>
      <c r="J11" s="11">
        <f t="shared" si="7"/>
        <v>1592.7840000000001</v>
      </c>
      <c r="K11" s="11">
        <f t="shared" si="7"/>
        <v>898.34399999999994</v>
      </c>
      <c r="L11" s="11">
        <f t="shared" si="7"/>
        <v>874.58399999999983</v>
      </c>
      <c r="M11" s="29" t="s">
        <v>23</v>
      </c>
      <c r="N11" s="27" t="s">
        <v>33</v>
      </c>
      <c r="O11" s="27">
        <v>0</v>
      </c>
      <c r="P11" s="11">
        <f>$O$11*P35*12</f>
        <v>0</v>
      </c>
      <c r="Q11" s="29" t="s">
        <v>23</v>
      </c>
      <c r="R11" s="27" t="s">
        <v>55</v>
      </c>
      <c r="S11" s="27">
        <v>0.18</v>
      </c>
      <c r="T11" s="11">
        <f>$S$11*T35*12</f>
        <v>1141.56</v>
      </c>
      <c r="U11" s="11">
        <f t="shared" ref="U11:AB11" si="8">$S$11*U35*12</f>
        <v>1559.0879999999997</v>
      </c>
      <c r="V11" s="11">
        <f t="shared" si="8"/>
        <v>891</v>
      </c>
      <c r="W11" s="11">
        <f t="shared" si="8"/>
        <v>881.49599999999998</v>
      </c>
      <c r="X11" s="11">
        <f t="shared" si="8"/>
        <v>1257.768</v>
      </c>
      <c r="Y11" s="11">
        <f t="shared" si="8"/>
        <v>1584.144</v>
      </c>
      <c r="Z11" s="11">
        <f t="shared" si="8"/>
        <v>875.23199999999997</v>
      </c>
      <c r="AA11" s="11">
        <f t="shared" si="8"/>
        <v>1248.2639999999999</v>
      </c>
      <c r="AB11" s="11">
        <f t="shared" si="8"/>
        <v>1587.1679999999997</v>
      </c>
      <c r="AC11" s="29" t="s">
        <v>23</v>
      </c>
      <c r="AD11" s="27" t="s">
        <v>55</v>
      </c>
      <c r="AE11" s="27">
        <v>0.18</v>
      </c>
      <c r="AF11" s="11">
        <f>$AE$11*AF35*12</f>
        <v>554.47199999999998</v>
      </c>
      <c r="AG11" s="11">
        <f>$AE$11*AG35*12</f>
        <v>1509.4079999999999</v>
      </c>
      <c r="AH11" s="29" t="s">
        <v>23</v>
      </c>
      <c r="AI11" s="27" t="s">
        <v>55</v>
      </c>
      <c r="AJ11" s="27">
        <v>0</v>
      </c>
      <c r="AK11" s="11">
        <f>$AJ$11*AK35*12</f>
        <v>0</v>
      </c>
    </row>
    <row r="12" spans="1:37" s="12" customFormat="1" x14ac:dyDescent="0.2">
      <c r="A12" s="29"/>
      <c r="B12" s="27"/>
      <c r="C12" s="27"/>
      <c r="D12" s="11"/>
      <c r="E12" s="11"/>
      <c r="F12" s="11"/>
      <c r="G12" s="11"/>
      <c r="H12" s="11"/>
      <c r="I12" s="11"/>
      <c r="J12" s="11"/>
      <c r="K12" s="11"/>
      <c r="L12" s="11"/>
      <c r="M12" s="29"/>
      <c r="N12" s="27"/>
      <c r="O12" s="27"/>
      <c r="P12" s="11"/>
      <c r="Q12" s="31"/>
      <c r="R12" s="27"/>
      <c r="S12" s="27"/>
      <c r="T12" s="11"/>
      <c r="U12" s="11"/>
      <c r="V12" s="11"/>
      <c r="W12" s="11"/>
      <c r="X12" s="11"/>
      <c r="Y12" s="11"/>
      <c r="Z12" s="11"/>
      <c r="AA12" s="11"/>
      <c r="AB12" s="11"/>
      <c r="AC12" s="31"/>
      <c r="AD12" s="27"/>
      <c r="AE12" s="27"/>
      <c r="AF12" s="11"/>
      <c r="AG12" s="11"/>
      <c r="AH12" s="31"/>
      <c r="AI12" s="27"/>
      <c r="AJ12" s="27"/>
      <c r="AK12" s="11"/>
    </row>
    <row r="13" spans="1:37" s="12" customFormat="1" x14ac:dyDescent="0.2">
      <c r="A13" s="29"/>
      <c r="B13" s="27"/>
      <c r="C13" s="27"/>
      <c r="D13" s="11"/>
      <c r="E13" s="11"/>
      <c r="F13" s="11"/>
      <c r="G13" s="11"/>
      <c r="H13" s="11"/>
      <c r="I13" s="11"/>
      <c r="J13" s="11"/>
      <c r="K13" s="11"/>
      <c r="L13" s="11"/>
      <c r="M13" s="29"/>
      <c r="N13" s="27"/>
      <c r="O13" s="27"/>
      <c r="P13" s="11"/>
      <c r="Q13" s="31"/>
      <c r="R13" s="27"/>
      <c r="S13" s="27"/>
      <c r="T13" s="11"/>
      <c r="U13" s="11"/>
      <c r="V13" s="11"/>
      <c r="W13" s="11"/>
      <c r="X13" s="11"/>
      <c r="Y13" s="11"/>
      <c r="Z13" s="11"/>
      <c r="AA13" s="11"/>
      <c r="AB13" s="11"/>
      <c r="AC13" s="31"/>
      <c r="AD13" s="27"/>
      <c r="AE13" s="27"/>
      <c r="AF13" s="11"/>
      <c r="AG13" s="11"/>
      <c r="AH13" s="31"/>
      <c r="AI13" s="27"/>
      <c r="AJ13" s="27"/>
      <c r="AK13" s="11"/>
    </row>
    <row r="14" spans="1:37" s="12" customFormat="1" ht="37.5" customHeight="1" x14ac:dyDescent="0.2">
      <c r="A14" s="30" t="s">
        <v>9</v>
      </c>
      <c r="B14" s="27"/>
      <c r="C14" s="28">
        <f>SUM(C15:C21)</f>
        <v>3.93</v>
      </c>
      <c r="D14" s="16">
        <f>SUM(D15:D21)</f>
        <v>38312.784</v>
      </c>
      <c r="E14" s="16">
        <f t="shared" ref="E14:L14" si="9">SUM(E15:E21)</f>
        <v>24886.332000000002</v>
      </c>
      <c r="F14" s="16">
        <f t="shared" si="9"/>
        <v>32964.840000000004</v>
      </c>
      <c r="G14" s="16">
        <f t="shared" si="9"/>
        <v>39402.18</v>
      </c>
      <c r="H14" s="16">
        <f t="shared" si="9"/>
        <v>23943.132000000001</v>
      </c>
      <c r="I14" s="16">
        <f t="shared" si="9"/>
        <v>33648.660000000003</v>
      </c>
      <c r="J14" s="16">
        <f t="shared" si="9"/>
        <v>34775.784</v>
      </c>
      <c r="K14" s="16">
        <f t="shared" si="9"/>
        <v>19613.843999999997</v>
      </c>
      <c r="L14" s="16">
        <f t="shared" si="9"/>
        <v>19095.083999999999</v>
      </c>
      <c r="M14" s="30" t="s">
        <v>9</v>
      </c>
      <c r="N14" s="27"/>
      <c r="O14" s="28">
        <f>SUM(O15:O21)</f>
        <v>3.93</v>
      </c>
      <c r="P14" s="16">
        <f>SUM(P15:P21)</f>
        <v>28192.248</v>
      </c>
      <c r="Q14" s="30" t="s">
        <v>9</v>
      </c>
      <c r="R14" s="27"/>
      <c r="S14" s="28">
        <f>SUM(S15:S21)</f>
        <v>3.93</v>
      </c>
      <c r="T14" s="16">
        <f>SUM(T15:T21)</f>
        <v>24924.06</v>
      </c>
      <c r="U14" s="16">
        <f t="shared" ref="U14:AB14" si="10">SUM(U15:U21)</f>
        <v>34040.088000000003</v>
      </c>
      <c r="V14" s="16">
        <f t="shared" si="10"/>
        <v>19453.5</v>
      </c>
      <c r="W14" s="16">
        <f t="shared" si="10"/>
        <v>19245.996000000003</v>
      </c>
      <c r="X14" s="16">
        <f t="shared" si="10"/>
        <v>27461.267999999996</v>
      </c>
      <c r="Y14" s="16">
        <f t="shared" si="10"/>
        <v>34587.144</v>
      </c>
      <c r="Z14" s="16">
        <f t="shared" si="10"/>
        <v>19109.232</v>
      </c>
      <c r="AA14" s="16">
        <f t="shared" si="10"/>
        <v>27253.764000000003</v>
      </c>
      <c r="AB14" s="16">
        <f t="shared" si="10"/>
        <v>34653.167999999998</v>
      </c>
      <c r="AC14" s="30" t="s">
        <v>9</v>
      </c>
      <c r="AD14" s="27"/>
      <c r="AE14" s="28">
        <f>SUM(AE15:AE21)</f>
        <v>9.08</v>
      </c>
      <c r="AF14" s="16">
        <f>SUM(AF15:AF21)</f>
        <v>27970.031999999999</v>
      </c>
      <c r="AG14" s="16">
        <f>SUM(AG15:AG21)</f>
        <v>76141.247999999992</v>
      </c>
      <c r="AH14" s="30" t="s">
        <v>9</v>
      </c>
      <c r="AI14" s="27"/>
      <c r="AJ14" s="28">
        <f>SUM(AJ15:AJ21)</f>
        <v>9.08</v>
      </c>
      <c r="AK14" s="16">
        <f>SUM(AK15:AK21)</f>
        <v>23154</v>
      </c>
    </row>
    <row r="15" spans="1:37" s="12" customFormat="1" x14ac:dyDescent="0.2">
      <c r="A15" s="31" t="s">
        <v>24</v>
      </c>
      <c r="B15" s="27" t="s">
        <v>19</v>
      </c>
      <c r="C15" s="27">
        <v>0.21</v>
      </c>
      <c r="D15" s="11">
        <f>$C$15*12*D35</f>
        <v>2047.248</v>
      </c>
      <c r="E15" s="11">
        <f t="shared" ref="E15:L15" si="11">$C$15*12*E35</f>
        <v>1329.8040000000001</v>
      </c>
      <c r="F15" s="11">
        <f t="shared" si="11"/>
        <v>1761.48</v>
      </c>
      <c r="G15" s="11">
        <f t="shared" si="11"/>
        <v>2105.46</v>
      </c>
      <c r="H15" s="11">
        <f t="shared" si="11"/>
        <v>1279.404</v>
      </c>
      <c r="I15" s="11">
        <f t="shared" si="11"/>
        <v>1798.02</v>
      </c>
      <c r="J15" s="11">
        <f t="shared" si="11"/>
        <v>1858.248</v>
      </c>
      <c r="K15" s="11">
        <f t="shared" si="11"/>
        <v>1048.068</v>
      </c>
      <c r="L15" s="11">
        <f t="shared" si="11"/>
        <v>1020.348</v>
      </c>
      <c r="M15" s="31" t="s">
        <v>24</v>
      </c>
      <c r="N15" s="27" t="s">
        <v>19</v>
      </c>
      <c r="O15" s="27">
        <v>0.21</v>
      </c>
      <c r="P15" s="11">
        <f>$O$15*12*P35</f>
        <v>1506.4559999999999</v>
      </c>
      <c r="Q15" s="31" t="s">
        <v>56</v>
      </c>
      <c r="R15" s="27" t="s">
        <v>19</v>
      </c>
      <c r="S15" s="27">
        <v>0.21</v>
      </c>
      <c r="T15" s="11">
        <f>$S$15*12*T35</f>
        <v>1331.82</v>
      </c>
      <c r="U15" s="11">
        <f t="shared" ref="U15:AB15" si="12">$S$15*12*U35</f>
        <v>1818.9359999999999</v>
      </c>
      <c r="V15" s="11">
        <f t="shared" si="12"/>
        <v>1039.5</v>
      </c>
      <c r="W15" s="11">
        <f t="shared" si="12"/>
        <v>1028.412</v>
      </c>
      <c r="X15" s="11">
        <f t="shared" si="12"/>
        <v>1467.396</v>
      </c>
      <c r="Y15" s="11">
        <f t="shared" si="12"/>
        <v>1848.1679999999999</v>
      </c>
      <c r="Z15" s="11">
        <f t="shared" si="12"/>
        <v>1021.1039999999999</v>
      </c>
      <c r="AA15" s="11">
        <f t="shared" si="12"/>
        <v>1456.308</v>
      </c>
      <c r="AB15" s="11">
        <f t="shared" si="12"/>
        <v>1851.6959999999999</v>
      </c>
      <c r="AC15" s="31" t="s">
        <v>56</v>
      </c>
      <c r="AD15" s="27" t="s">
        <v>19</v>
      </c>
      <c r="AE15" s="27">
        <v>0.21</v>
      </c>
      <c r="AF15" s="11">
        <f>$AE$15*12*AF35</f>
        <v>646.88400000000001</v>
      </c>
      <c r="AG15" s="11">
        <f>$AE$15*12*AG35</f>
        <v>1760.9759999999999</v>
      </c>
      <c r="AH15" s="31" t="s">
        <v>56</v>
      </c>
      <c r="AI15" s="27" t="s">
        <v>19</v>
      </c>
      <c r="AJ15" s="27">
        <v>0.21</v>
      </c>
      <c r="AK15" s="11">
        <f>$AJ$15*12*AK35</f>
        <v>535.5</v>
      </c>
    </row>
    <row r="16" spans="1:37" s="12" customFormat="1" x14ac:dyDescent="0.2">
      <c r="A16" s="31" t="s">
        <v>25</v>
      </c>
      <c r="B16" s="27" t="s">
        <v>8</v>
      </c>
      <c r="C16" s="27">
        <v>0.49</v>
      </c>
      <c r="D16" s="11">
        <f>$C$16*12*D35</f>
        <v>4776.9119999999994</v>
      </c>
      <c r="E16" s="11">
        <f t="shared" ref="E16:L16" si="13">$C$16*12*E35</f>
        <v>3102.8760000000002</v>
      </c>
      <c r="F16" s="11">
        <f t="shared" si="13"/>
        <v>4110.12</v>
      </c>
      <c r="G16" s="11">
        <f t="shared" si="13"/>
        <v>4912.74</v>
      </c>
      <c r="H16" s="11">
        <f t="shared" si="13"/>
        <v>2985.2759999999998</v>
      </c>
      <c r="I16" s="11">
        <f t="shared" si="13"/>
        <v>4195.38</v>
      </c>
      <c r="J16" s="11">
        <f t="shared" si="13"/>
        <v>4335.9119999999994</v>
      </c>
      <c r="K16" s="11">
        <f t="shared" si="13"/>
        <v>2445.4919999999997</v>
      </c>
      <c r="L16" s="11">
        <f t="shared" si="13"/>
        <v>2380.8119999999999</v>
      </c>
      <c r="M16" s="31" t="s">
        <v>25</v>
      </c>
      <c r="N16" s="27" t="s">
        <v>8</v>
      </c>
      <c r="O16" s="27">
        <v>0.49</v>
      </c>
      <c r="P16" s="11">
        <f>$O$16*12*P35</f>
        <v>3515.0639999999999</v>
      </c>
      <c r="Q16" s="31" t="s">
        <v>25</v>
      </c>
      <c r="R16" s="27" t="s">
        <v>8</v>
      </c>
      <c r="S16" s="27">
        <v>0.49</v>
      </c>
      <c r="T16" s="11">
        <f>$S$16*12*T35</f>
        <v>3107.58</v>
      </c>
      <c r="U16" s="11">
        <f t="shared" ref="U16:AB16" si="14">$S$16*12*U35</f>
        <v>4244.1839999999993</v>
      </c>
      <c r="V16" s="11">
        <f t="shared" si="14"/>
        <v>2425.5</v>
      </c>
      <c r="W16" s="11">
        <f t="shared" si="14"/>
        <v>2399.6280000000002</v>
      </c>
      <c r="X16" s="11">
        <f t="shared" si="14"/>
        <v>3423.9239999999995</v>
      </c>
      <c r="Y16" s="11">
        <f t="shared" si="14"/>
        <v>4312.3919999999998</v>
      </c>
      <c r="Z16" s="11">
        <f t="shared" si="14"/>
        <v>2382.576</v>
      </c>
      <c r="AA16" s="11">
        <f t="shared" si="14"/>
        <v>3398.0519999999997</v>
      </c>
      <c r="AB16" s="11">
        <f t="shared" si="14"/>
        <v>4320.6239999999998</v>
      </c>
      <c r="AC16" s="31" t="s">
        <v>67</v>
      </c>
      <c r="AD16" s="27" t="s">
        <v>8</v>
      </c>
      <c r="AE16" s="27">
        <v>0.75</v>
      </c>
      <c r="AF16" s="11">
        <f>$AE$16*12*AF35</f>
        <v>2310.2999999999997</v>
      </c>
      <c r="AG16" s="11">
        <f>$AE$16*12*AG35</f>
        <v>6289.2</v>
      </c>
      <c r="AH16" s="31" t="s">
        <v>67</v>
      </c>
      <c r="AI16" s="27" t="s">
        <v>8</v>
      </c>
      <c r="AJ16" s="27">
        <v>0.75</v>
      </c>
      <c r="AK16" s="11">
        <f>$AJ$16*12*AK35</f>
        <v>1912.5</v>
      </c>
    </row>
    <row r="17" spans="1:37" s="12" customFormat="1" x14ac:dyDescent="0.2">
      <c r="A17" s="31" t="s">
        <v>26</v>
      </c>
      <c r="B17" s="27" t="s">
        <v>20</v>
      </c>
      <c r="C17" s="27">
        <v>0.37</v>
      </c>
      <c r="D17" s="11">
        <f>$C$17*12*D35</f>
        <v>3607.0559999999996</v>
      </c>
      <c r="E17" s="11">
        <f t="shared" ref="E17:L17" si="15">$C$17*12*E35</f>
        <v>2342.9879999999998</v>
      </c>
      <c r="F17" s="11">
        <f t="shared" si="15"/>
        <v>3103.5599999999995</v>
      </c>
      <c r="G17" s="11">
        <f t="shared" si="15"/>
        <v>3709.6199999999994</v>
      </c>
      <c r="H17" s="11">
        <f t="shared" si="15"/>
        <v>2254.1879999999996</v>
      </c>
      <c r="I17" s="11">
        <f t="shared" si="15"/>
        <v>3167.9399999999996</v>
      </c>
      <c r="J17" s="11">
        <f t="shared" si="15"/>
        <v>3274.0559999999996</v>
      </c>
      <c r="K17" s="11">
        <f t="shared" si="15"/>
        <v>1846.5959999999998</v>
      </c>
      <c r="L17" s="11">
        <f t="shared" si="15"/>
        <v>1797.7559999999996</v>
      </c>
      <c r="M17" s="31" t="s">
        <v>26</v>
      </c>
      <c r="N17" s="27" t="s">
        <v>20</v>
      </c>
      <c r="O17" s="27">
        <v>0.37</v>
      </c>
      <c r="P17" s="11">
        <f>$O$17*12*P35</f>
        <v>2654.2319999999995</v>
      </c>
      <c r="Q17" s="31" t="s">
        <v>26</v>
      </c>
      <c r="R17" s="27" t="s">
        <v>20</v>
      </c>
      <c r="S17" s="27">
        <v>0.37</v>
      </c>
      <c r="T17" s="11">
        <f>$S$17*12*T35</f>
        <v>2346.54</v>
      </c>
      <c r="U17" s="11">
        <f t="shared" ref="U17:AB17" si="16">$S$17*12*U35</f>
        <v>3204.7919999999995</v>
      </c>
      <c r="V17" s="11">
        <f t="shared" si="16"/>
        <v>1831.4999999999998</v>
      </c>
      <c r="W17" s="11">
        <f t="shared" si="16"/>
        <v>1811.9639999999999</v>
      </c>
      <c r="X17" s="11">
        <f t="shared" si="16"/>
        <v>2585.4119999999994</v>
      </c>
      <c r="Y17" s="11">
        <f t="shared" si="16"/>
        <v>3256.2959999999994</v>
      </c>
      <c r="Z17" s="11">
        <f t="shared" si="16"/>
        <v>1799.0879999999997</v>
      </c>
      <c r="AA17" s="11">
        <f t="shared" si="16"/>
        <v>2565.8759999999997</v>
      </c>
      <c r="AB17" s="11">
        <f t="shared" si="16"/>
        <v>3262.5119999999993</v>
      </c>
      <c r="AC17" s="31" t="s">
        <v>26</v>
      </c>
      <c r="AD17" s="27" t="s">
        <v>20</v>
      </c>
      <c r="AE17" s="27">
        <v>0.37</v>
      </c>
      <c r="AF17" s="11">
        <f>$AE$17*12*AF35</f>
        <v>1139.7479999999998</v>
      </c>
      <c r="AG17" s="11">
        <f>$AE$17*12*AG35</f>
        <v>3102.6719999999996</v>
      </c>
      <c r="AH17" s="31" t="s">
        <v>26</v>
      </c>
      <c r="AI17" s="27" t="s">
        <v>20</v>
      </c>
      <c r="AJ17" s="27">
        <v>0.37</v>
      </c>
      <c r="AK17" s="11">
        <f>$AJ$17*12*AK35</f>
        <v>943.49999999999989</v>
      </c>
    </row>
    <row r="18" spans="1:37" s="12" customFormat="1" ht="57.75" customHeight="1" x14ac:dyDescent="0.2">
      <c r="A18" s="32" t="s">
        <v>27</v>
      </c>
      <c r="B18" s="33" t="s">
        <v>7</v>
      </c>
      <c r="C18" s="27">
        <v>0.3</v>
      </c>
      <c r="D18" s="11">
        <f>$C$18*12*D35</f>
        <v>2924.6399999999994</v>
      </c>
      <c r="E18" s="11">
        <f t="shared" ref="E18:L18" si="17">$C$18*12*E35</f>
        <v>1899.72</v>
      </c>
      <c r="F18" s="11">
        <f t="shared" si="17"/>
        <v>2516.3999999999996</v>
      </c>
      <c r="G18" s="11">
        <f t="shared" si="17"/>
        <v>3007.7999999999997</v>
      </c>
      <c r="H18" s="11">
        <f t="shared" si="17"/>
        <v>1827.7199999999998</v>
      </c>
      <c r="I18" s="11">
        <f t="shared" si="17"/>
        <v>2568.6</v>
      </c>
      <c r="J18" s="11">
        <f t="shared" si="17"/>
        <v>2654.64</v>
      </c>
      <c r="K18" s="11">
        <f t="shared" si="17"/>
        <v>1497.2399999999998</v>
      </c>
      <c r="L18" s="11">
        <f t="shared" si="17"/>
        <v>1457.6399999999999</v>
      </c>
      <c r="M18" s="32" t="s">
        <v>27</v>
      </c>
      <c r="N18" s="33" t="s">
        <v>7</v>
      </c>
      <c r="O18" s="27">
        <v>0.3</v>
      </c>
      <c r="P18" s="11">
        <f>$O$18*12*P35</f>
        <v>2152.0799999999995</v>
      </c>
      <c r="Q18" s="32" t="s">
        <v>27</v>
      </c>
      <c r="R18" s="33" t="s">
        <v>7</v>
      </c>
      <c r="S18" s="27">
        <v>0.3</v>
      </c>
      <c r="T18" s="11">
        <f>$S$18*12*T35</f>
        <v>1902.6</v>
      </c>
      <c r="U18" s="11">
        <f t="shared" ref="U18:AB18" si="18">$S$18*12*U35</f>
        <v>2598.4799999999996</v>
      </c>
      <c r="V18" s="11">
        <f t="shared" si="18"/>
        <v>1484.9999999999998</v>
      </c>
      <c r="W18" s="11">
        <f t="shared" si="18"/>
        <v>1469.1599999999999</v>
      </c>
      <c r="X18" s="11">
        <f t="shared" si="18"/>
        <v>2096.2799999999997</v>
      </c>
      <c r="Y18" s="11">
        <f t="shared" si="18"/>
        <v>2640.24</v>
      </c>
      <c r="Z18" s="11">
        <f t="shared" si="18"/>
        <v>1458.7199999999998</v>
      </c>
      <c r="AA18" s="11">
        <f t="shared" si="18"/>
        <v>2080.4399999999996</v>
      </c>
      <c r="AB18" s="11">
        <f t="shared" si="18"/>
        <v>2645.2799999999997</v>
      </c>
      <c r="AC18" s="32" t="s">
        <v>27</v>
      </c>
      <c r="AD18" s="33" t="s">
        <v>7</v>
      </c>
      <c r="AE18" s="27">
        <v>0.3</v>
      </c>
      <c r="AF18" s="11">
        <f>$AE$18*12*AF35</f>
        <v>924.11999999999989</v>
      </c>
      <c r="AG18" s="11">
        <f>$AE$18*12*AG35</f>
        <v>2515.6799999999994</v>
      </c>
      <c r="AH18" s="32" t="s">
        <v>27</v>
      </c>
      <c r="AI18" s="33" t="s">
        <v>7</v>
      </c>
      <c r="AJ18" s="27">
        <v>0.3</v>
      </c>
      <c r="AK18" s="11">
        <f>$AJ$18*12*AK35</f>
        <v>764.99999999999989</v>
      </c>
    </row>
    <row r="19" spans="1:37" s="12" customFormat="1" ht="38.25" customHeight="1" x14ac:dyDescent="0.2">
      <c r="A19" s="29" t="s">
        <v>28</v>
      </c>
      <c r="B19" s="27" t="s">
        <v>33</v>
      </c>
      <c r="C19" s="27">
        <v>7.0000000000000007E-2</v>
      </c>
      <c r="D19" s="11">
        <f>$C$19*12*D35</f>
        <v>682.41600000000005</v>
      </c>
      <c r="E19" s="11">
        <f t="shared" ref="E19:L19" si="19">$C$19*12*E35</f>
        <v>443.26800000000009</v>
      </c>
      <c r="F19" s="11">
        <f t="shared" si="19"/>
        <v>587.16000000000008</v>
      </c>
      <c r="G19" s="11">
        <f t="shared" si="19"/>
        <v>701.82</v>
      </c>
      <c r="H19" s="11">
        <f t="shared" si="19"/>
        <v>426.46800000000002</v>
      </c>
      <c r="I19" s="11">
        <f t="shared" si="19"/>
        <v>599.34</v>
      </c>
      <c r="J19" s="11">
        <f t="shared" si="19"/>
        <v>619.41600000000005</v>
      </c>
      <c r="K19" s="11">
        <f t="shared" si="19"/>
        <v>349.35599999999999</v>
      </c>
      <c r="L19" s="11">
        <f t="shared" si="19"/>
        <v>340.11599999999999</v>
      </c>
      <c r="M19" s="29" t="s">
        <v>28</v>
      </c>
      <c r="N19" s="27" t="s">
        <v>33</v>
      </c>
      <c r="O19" s="27">
        <v>7.0000000000000007E-2</v>
      </c>
      <c r="P19" s="11">
        <f>$O$19*12*P35</f>
        <v>502.15199999999999</v>
      </c>
      <c r="Q19" s="29" t="s">
        <v>28</v>
      </c>
      <c r="R19" s="27" t="s">
        <v>57</v>
      </c>
      <c r="S19" s="27">
        <v>7.0000000000000007E-2</v>
      </c>
      <c r="T19" s="11">
        <f>$S$19*12*T35</f>
        <v>443.94000000000005</v>
      </c>
      <c r="U19" s="11">
        <f t="shared" ref="U19:AB19" si="20">$S$19*12*U35</f>
        <v>606.31200000000001</v>
      </c>
      <c r="V19" s="11">
        <f t="shared" si="20"/>
        <v>346.50000000000006</v>
      </c>
      <c r="W19" s="11">
        <f t="shared" si="20"/>
        <v>342.80400000000003</v>
      </c>
      <c r="X19" s="11">
        <f t="shared" si="20"/>
        <v>489.13200000000001</v>
      </c>
      <c r="Y19" s="11">
        <f t="shared" si="20"/>
        <v>616.05600000000004</v>
      </c>
      <c r="Z19" s="11">
        <f t="shared" si="20"/>
        <v>340.36799999999999</v>
      </c>
      <c r="AA19" s="11">
        <f t="shared" si="20"/>
        <v>485.43600000000004</v>
      </c>
      <c r="AB19" s="11">
        <f t="shared" si="20"/>
        <v>617.23199999999997</v>
      </c>
      <c r="AC19" s="29" t="s">
        <v>28</v>
      </c>
      <c r="AD19" s="27" t="s">
        <v>57</v>
      </c>
      <c r="AE19" s="27">
        <v>7.0000000000000007E-2</v>
      </c>
      <c r="AF19" s="11">
        <f>$AE$19*12*AF35</f>
        <v>215.62800000000001</v>
      </c>
      <c r="AG19" s="11">
        <f>$AE$19*12*AG35</f>
        <v>586.99199999999996</v>
      </c>
      <c r="AH19" s="29" t="s">
        <v>28</v>
      </c>
      <c r="AI19" s="27" t="s">
        <v>57</v>
      </c>
      <c r="AJ19" s="27">
        <v>7.0000000000000007E-2</v>
      </c>
      <c r="AK19" s="11">
        <f>$AJ$19*12*AK35</f>
        <v>178.50000000000003</v>
      </c>
    </row>
    <row r="20" spans="1:37" s="12" customFormat="1" x14ac:dyDescent="0.2">
      <c r="A20" s="31" t="s">
        <v>29</v>
      </c>
      <c r="B20" s="33" t="s">
        <v>34</v>
      </c>
      <c r="C20" s="27">
        <v>2.4900000000000002</v>
      </c>
      <c r="D20" s="11">
        <f>$C$20*12*D35</f>
        <v>24274.512000000002</v>
      </c>
      <c r="E20" s="11">
        <f t="shared" ref="E20:L20" si="21">$C$20*12*E35</f>
        <v>15767.676000000003</v>
      </c>
      <c r="F20" s="11">
        <f t="shared" si="21"/>
        <v>20886.120000000003</v>
      </c>
      <c r="G20" s="11">
        <f t="shared" si="21"/>
        <v>24964.74</v>
      </c>
      <c r="H20" s="11">
        <f t="shared" si="21"/>
        <v>15170.076000000001</v>
      </c>
      <c r="I20" s="11">
        <f t="shared" si="21"/>
        <v>21319.38</v>
      </c>
      <c r="J20" s="11">
        <f t="shared" si="21"/>
        <v>22033.512000000002</v>
      </c>
      <c r="K20" s="11">
        <f t="shared" si="21"/>
        <v>12427.092000000001</v>
      </c>
      <c r="L20" s="11">
        <f t="shared" si="21"/>
        <v>12098.412</v>
      </c>
      <c r="M20" s="31" t="s">
        <v>29</v>
      </c>
      <c r="N20" s="33" t="s">
        <v>34</v>
      </c>
      <c r="O20" s="27">
        <v>2.4900000000000002</v>
      </c>
      <c r="P20" s="11">
        <f>$O$20*12*P35</f>
        <v>17862.263999999999</v>
      </c>
      <c r="Q20" s="31" t="s">
        <v>29</v>
      </c>
      <c r="R20" s="33" t="s">
        <v>58</v>
      </c>
      <c r="S20" s="27">
        <v>2.4900000000000002</v>
      </c>
      <c r="T20" s="11">
        <f>$S$20*12*T35</f>
        <v>15791.580000000002</v>
      </c>
      <c r="U20" s="11">
        <f t="shared" ref="U20:AB20" si="22">$S$20*12*U35</f>
        <v>21567.384000000002</v>
      </c>
      <c r="V20" s="11">
        <f t="shared" si="22"/>
        <v>12325.500000000002</v>
      </c>
      <c r="W20" s="11">
        <f t="shared" si="22"/>
        <v>12194.028000000002</v>
      </c>
      <c r="X20" s="11">
        <f t="shared" si="22"/>
        <v>17399.124</v>
      </c>
      <c r="Y20" s="11">
        <f t="shared" si="22"/>
        <v>21913.992000000002</v>
      </c>
      <c r="Z20" s="11">
        <f t="shared" si="22"/>
        <v>12107.376</v>
      </c>
      <c r="AA20" s="11">
        <f t="shared" si="22"/>
        <v>17267.652000000002</v>
      </c>
      <c r="AB20" s="11">
        <f t="shared" si="22"/>
        <v>21955.824000000001</v>
      </c>
      <c r="AC20" s="31" t="s">
        <v>29</v>
      </c>
      <c r="AD20" s="33" t="s">
        <v>68</v>
      </c>
      <c r="AE20" s="27">
        <v>3.34</v>
      </c>
      <c r="AF20" s="11">
        <f>$AE$20*12*AF35</f>
        <v>10288.535999999998</v>
      </c>
      <c r="AG20" s="11">
        <f>$AE$20*12*AG35</f>
        <v>28007.903999999999</v>
      </c>
      <c r="AH20" s="31" t="s">
        <v>29</v>
      </c>
      <c r="AI20" s="33" t="s">
        <v>68</v>
      </c>
      <c r="AJ20" s="27">
        <v>3.34</v>
      </c>
      <c r="AK20" s="11">
        <f>$AJ$20*12*AK35</f>
        <v>8517</v>
      </c>
    </row>
    <row r="21" spans="1:37" s="12" customFormat="1" ht="27.75" customHeight="1" x14ac:dyDescent="0.2">
      <c r="A21" s="31"/>
      <c r="B21" s="27"/>
      <c r="C21" s="27"/>
      <c r="D21" s="11"/>
      <c r="E21" s="11"/>
      <c r="F21" s="11"/>
      <c r="G21" s="11"/>
      <c r="H21" s="11"/>
      <c r="I21" s="11"/>
      <c r="J21" s="11"/>
      <c r="K21" s="11"/>
      <c r="L21" s="11"/>
      <c r="M21" s="31"/>
      <c r="N21" s="27"/>
      <c r="O21" s="27"/>
      <c r="P21" s="11"/>
      <c r="Q21" s="31"/>
      <c r="R21" s="27"/>
      <c r="S21" s="27"/>
      <c r="T21" s="11"/>
      <c r="U21" s="11"/>
      <c r="V21" s="11"/>
      <c r="W21" s="11"/>
      <c r="X21" s="11"/>
      <c r="Y21" s="11"/>
      <c r="Z21" s="11"/>
      <c r="AA21" s="11"/>
      <c r="AB21" s="11"/>
      <c r="AC21" s="31" t="s">
        <v>69</v>
      </c>
      <c r="AD21" s="27" t="s">
        <v>1</v>
      </c>
      <c r="AE21" s="27">
        <v>4.04</v>
      </c>
      <c r="AF21" s="11">
        <f>$AE$21*12*AF35</f>
        <v>12444.816000000001</v>
      </c>
      <c r="AG21" s="11">
        <f>$AE$21*12*AG35</f>
        <v>33877.824000000001</v>
      </c>
      <c r="AH21" s="31" t="s">
        <v>69</v>
      </c>
      <c r="AI21" s="27" t="s">
        <v>1</v>
      </c>
      <c r="AJ21" s="27">
        <v>4.04</v>
      </c>
      <c r="AK21" s="11">
        <f>$AJ$21*12*AK35</f>
        <v>10302</v>
      </c>
    </row>
    <row r="22" spans="1:37" s="12" customFormat="1" ht="12.75" customHeight="1" x14ac:dyDescent="0.2">
      <c r="A22" s="30" t="s">
        <v>6</v>
      </c>
      <c r="B22" s="27"/>
      <c r="C22" s="34">
        <f>SUM(C23:C25)</f>
        <v>2.4399999999999995</v>
      </c>
      <c r="D22" s="17">
        <f>SUM(D23:D25)</f>
        <v>23787.072</v>
      </c>
      <c r="E22" s="17">
        <f t="shared" ref="E22:L22" si="23">SUM(E23:E25)</f>
        <v>15451.056</v>
      </c>
      <c r="F22" s="17">
        <f t="shared" si="23"/>
        <v>20466.719999999998</v>
      </c>
      <c r="G22" s="17">
        <f t="shared" si="23"/>
        <v>24463.439999999999</v>
      </c>
      <c r="H22" s="17">
        <f t="shared" si="23"/>
        <v>14865.455999999996</v>
      </c>
      <c r="I22" s="17">
        <f t="shared" si="23"/>
        <v>20891.28</v>
      </c>
      <c r="J22" s="17">
        <f t="shared" si="23"/>
        <v>21591.072</v>
      </c>
      <c r="K22" s="17">
        <f t="shared" si="23"/>
        <v>12177.552</v>
      </c>
      <c r="L22" s="17">
        <f t="shared" si="23"/>
        <v>11855.471999999998</v>
      </c>
      <c r="M22" s="30" t="s">
        <v>6</v>
      </c>
      <c r="N22" s="27"/>
      <c r="O22" s="34">
        <f>SUM(O23:O25)</f>
        <v>2.4399999999999995</v>
      </c>
      <c r="P22" s="17">
        <f>SUM(P23:P25)</f>
        <v>17503.583999999999</v>
      </c>
      <c r="Q22" s="30" t="s">
        <v>6</v>
      </c>
      <c r="R22" s="27"/>
      <c r="S22" s="34">
        <f>SUM(S23:S25)</f>
        <v>4.4799999999999995</v>
      </c>
      <c r="T22" s="17">
        <f>SUM(T23:T25)</f>
        <v>28412.16</v>
      </c>
      <c r="U22" s="17">
        <f t="shared" ref="U22:AB22" si="24">SUM(U23:U25)</f>
        <v>38803.968000000001</v>
      </c>
      <c r="V22" s="17">
        <f t="shared" si="24"/>
        <v>22176</v>
      </c>
      <c r="W22" s="17">
        <f t="shared" si="24"/>
        <v>21939.455999999998</v>
      </c>
      <c r="X22" s="17">
        <f t="shared" si="24"/>
        <v>31304.447999999997</v>
      </c>
      <c r="Y22" s="17">
        <f t="shared" si="24"/>
        <v>39427.583999999995</v>
      </c>
      <c r="Z22" s="17">
        <f t="shared" si="24"/>
        <v>21783.552</v>
      </c>
      <c r="AA22" s="17">
        <f t="shared" si="24"/>
        <v>31067.903999999995</v>
      </c>
      <c r="AB22" s="17">
        <f t="shared" si="24"/>
        <v>39502.847999999998</v>
      </c>
      <c r="AC22" s="30" t="s">
        <v>6</v>
      </c>
      <c r="AD22" s="27"/>
      <c r="AE22" s="34">
        <f>SUM(AE23:AE25)</f>
        <v>3.2199999999999998</v>
      </c>
      <c r="AF22" s="17">
        <f>SUM(AF23:AF25)</f>
        <v>9918.887999999999</v>
      </c>
      <c r="AG22" s="17">
        <f>SUM(AG23:AG25)</f>
        <v>27001.631999999998</v>
      </c>
      <c r="AH22" s="30" t="s">
        <v>6</v>
      </c>
      <c r="AI22" s="27"/>
      <c r="AJ22" s="34">
        <f>SUM(AJ23:AJ25)</f>
        <v>3.2</v>
      </c>
      <c r="AK22" s="17">
        <f>SUM(AK23:AK25)</f>
        <v>8160</v>
      </c>
    </row>
    <row r="23" spans="1:37" s="12" customFormat="1" ht="39.75" customHeight="1" x14ac:dyDescent="0.2">
      <c r="A23" s="29" t="s">
        <v>40</v>
      </c>
      <c r="B23" s="27" t="s">
        <v>1</v>
      </c>
      <c r="C23" s="27">
        <v>1.1299999999999999</v>
      </c>
      <c r="D23" s="11">
        <f>$C$23*D35*12</f>
        <v>11016.144</v>
      </c>
      <c r="E23" s="11">
        <f t="shared" ref="E23:L23" si="25">$C$23*E35*12</f>
        <v>7155.612000000001</v>
      </c>
      <c r="F23" s="11">
        <f t="shared" si="25"/>
        <v>9478.4399999999987</v>
      </c>
      <c r="G23" s="11">
        <f t="shared" si="25"/>
        <v>11329.38</v>
      </c>
      <c r="H23" s="11">
        <f t="shared" si="25"/>
        <v>6884.4119999999984</v>
      </c>
      <c r="I23" s="11">
        <f t="shared" si="25"/>
        <v>9675.0599999999977</v>
      </c>
      <c r="J23" s="11">
        <f t="shared" si="25"/>
        <v>9999.1440000000002</v>
      </c>
      <c r="K23" s="11">
        <f t="shared" si="25"/>
        <v>5639.6039999999994</v>
      </c>
      <c r="L23" s="11">
        <f t="shared" si="25"/>
        <v>5490.4439999999995</v>
      </c>
      <c r="M23" s="29" t="s">
        <v>40</v>
      </c>
      <c r="N23" s="27" t="s">
        <v>1</v>
      </c>
      <c r="O23" s="27">
        <v>1.1299999999999999</v>
      </c>
      <c r="P23" s="11">
        <f>$O$23*P35*12</f>
        <v>8106.1679999999988</v>
      </c>
      <c r="Q23" s="29" t="s">
        <v>40</v>
      </c>
      <c r="R23" s="27" t="s">
        <v>1</v>
      </c>
      <c r="S23" s="27">
        <v>1.1299999999999999</v>
      </c>
      <c r="T23" s="11">
        <f>$S$23*T35*12</f>
        <v>7166.4599999999991</v>
      </c>
      <c r="U23" s="11">
        <f t="shared" ref="U23:AB23" si="26">$S$23*U35*12</f>
        <v>9787.6079999999984</v>
      </c>
      <c r="V23" s="11">
        <f t="shared" si="26"/>
        <v>5593.4999999999991</v>
      </c>
      <c r="W23" s="11">
        <f t="shared" si="26"/>
        <v>5533.8359999999993</v>
      </c>
      <c r="X23" s="11">
        <f t="shared" si="26"/>
        <v>7895.9879999999994</v>
      </c>
      <c r="Y23" s="11">
        <f t="shared" si="26"/>
        <v>9944.9039999999986</v>
      </c>
      <c r="Z23" s="11">
        <f t="shared" si="26"/>
        <v>5494.5119999999988</v>
      </c>
      <c r="AA23" s="11">
        <f t="shared" si="26"/>
        <v>7836.3239999999987</v>
      </c>
      <c r="AB23" s="11">
        <f t="shared" si="26"/>
        <v>9963.887999999999</v>
      </c>
      <c r="AC23" s="29" t="s">
        <v>40</v>
      </c>
      <c r="AD23" s="27" t="s">
        <v>1</v>
      </c>
      <c r="AE23" s="27">
        <v>1.1100000000000001</v>
      </c>
      <c r="AF23" s="11">
        <f>$AE$23*AF35*12</f>
        <v>3419.2440000000001</v>
      </c>
      <c r="AG23" s="11">
        <f>$AE$23*AG35*12</f>
        <v>9308.0159999999996</v>
      </c>
      <c r="AH23" s="29" t="s">
        <v>40</v>
      </c>
      <c r="AI23" s="27" t="s">
        <v>1</v>
      </c>
      <c r="AJ23" s="27">
        <v>1.1100000000000001</v>
      </c>
      <c r="AK23" s="11">
        <f>$AJ$23*AK35*12</f>
        <v>2830.5000000000005</v>
      </c>
    </row>
    <row r="24" spans="1:37" s="12" customFormat="1" ht="59.25" customHeight="1" x14ac:dyDescent="0.2">
      <c r="A24" s="29" t="s">
        <v>41</v>
      </c>
      <c r="B24" s="33" t="s">
        <v>5</v>
      </c>
      <c r="C24" s="27">
        <v>0.16</v>
      </c>
      <c r="D24" s="11">
        <f>$C$24*D35*12</f>
        <v>1559.808</v>
      </c>
      <c r="E24" s="11">
        <f t="shared" ref="E24:L24" si="27">$C$24*E35*12</f>
        <v>1013.184</v>
      </c>
      <c r="F24" s="11">
        <f t="shared" si="27"/>
        <v>1342.08</v>
      </c>
      <c r="G24" s="11">
        <f t="shared" si="27"/>
        <v>1604.16</v>
      </c>
      <c r="H24" s="11">
        <f t="shared" si="27"/>
        <v>974.78399999999999</v>
      </c>
      <c r="I24" s="11">
        <f t="shared" si="27"/>
        <v>1369.92</v>
      </c>
      <c r="J24" s="11">
        <f t="shared" si="27"/>
        <v>1415.808</v>
      </c>
      <c r="K24" s="11">
        <f t="shared" si="27"/>
        <v>798.52800000000002</v>
      </c>
      <c r="L24" s="11">
        <f t="shared" si="27"/>
        <v>777.4079999999999</v>
      </c>
      <c r="M24" s="29" t="s">
        <v>41</v>
      </c>
      <c r="N24" s="33" t="s">
        <v>5</v>
      </c>
      <c r="O24" s="27">
        <v>0.16</v>
      </c>
      <c r="P24" s="11">
        <f>$O$24*P35*12</f>
        <v>1147.7759999999998</v>
      </c>
      <c r="Q24" s="29" t="s">
        <v>41</v>
      </c>
      <c r="R24" s="33" t="s">
        <v>5</v>
      </c>
      <c r="S24" s="27">
        <v>0.16</v>
      </c>
      <c r="T24" s="11">
        <f>$S$24*T35*12</f>
        <v>1014.72</v>
      </c>
      <c r="U24" s="11">
        <f t="shared" ref="U24:AB24" si="28">$S$24*U35*12</f>
        <v>1385.856</v>
      </c>
      <c r="V24" s="11">
        <f t="shared" si="28"/>
        <v>792</v>
      </c>
      <c r="W24" s="11">
        <f t="shared" si="28"/>
        <v>783.55200000000013</v>
      </c>
      <c r="X24" s="11">
        <f t="shared" si="28"/>
        <v>1118.0159999999998</v>
      </c>
      <c r="Y24" s="11">
        <f t="shared" si="28"/>
        <v>1408.1279999999999</v>
      </c>
      <c r="Z24" s="11">
        <f t="shared" si="28"/>
        <v>777.98399999999992</v>
      </c>
      <c r="AA24" s="11">
        <f t="shared" si="28"/>
        <v>1109.568</v>
      </c>
      <c r="AB24" s="11">
        <f t="shared" si="28"/>
        <v>1410.816</v>
      </c>
      <c r="AC24" s="29" t="s">
        <v>41</v>
      </c>
      <c r="AD24" s="33" t="s">
        <v>5</v>
      </c>
      <c r="AE24" s="27">
        <v>0.16</v>
      </c>
      <c r="AF24" s="11">
        <f>$AE$24*AF35*12</f>
        <v>492.86399999999992</v>
      </c>
      <c r="AG24" s="11">
        <f>$AE$24*AG35*12</f>
        <v>1341.6959999999999</v>
      </c>
      <c r="AH24" s="29" t="s">
        <v>41</v>
      </c>
      <c r="AI24" s="33" t="s">
        <v>5</v>
      </c>
      <c r="AJ24" s="27">
        <v>0.16</v>
      </c>
      <c r="AK24" s="11">
        <f>$AJ$24*AK35*12</f>
        <v>408</v>
      </c>
    </row>
    <row r="25" spans="1:37" s="12" customFormat="1" ht="73.5" customHeight="1" x14ac:dyDescent="0.2">
      <c r="A25" s="29" t="s">
        <v>42</v>
      </c>
      <c r="B25" s="27" t="s">
        <v>4</v>
      </c>
      <c r="C25" s="27">
        <v>1.1499999999999999</v>
      </c>
      <c r="D25" s="23">
        <f>$C$25*D35*12</f>
        <v>11211.119999999999</v>
      </c>
      <c r="E25" s="23">
        <f t="shared" ref="E25:L25" si="29">$C$25*E35*12</f>
        <v>7282.26</v>
      </c>
      <c r="F25" s="23">
        <f t="shared" si="29"/>
        <v>9646.1999999999989</v>
      </c>
      <c r="G25" s="23">
        <f t="shared" si="29"/>
        <v>11529.9</v>
      </c>
      <c r="H25" s="23">
        <f t="shared" si="29"/>
        <v>7006.2599999999984</v>
      </c>
      <c r="I25" s="23">
        <f t="shared" si="29"/>
        <v>9846.2999999999993</v>
      </c>
      <c r="J25" s="23">
        <f t="shared" si="29"/>
        <v>10176.119999999999</v>
      </c>
      <c r="K25" s="23">
        <f t="shared" si="29"/>
        <v>5739.4199999999992</v>
      </c>
      <c r="L25" s="23">
        <f t="shared" si="29"/>
        <v>5587.619999999999</v>
      </c>
      <c r="M25" s="29" t="s">
        <v>42</v>
      </c>
      <c r="N25" s="27" t="s">
        <v>4</v>
      </c>
      <c r="O25" s="27">
        <v>1.1499999999999999</v>
      </c>
      <c r="P25" s="23">
        <f>$O$25*P35*12</f>
        <v>8249.64</v>
      </c>
      <c r="Q25" s="29" t="s">
        <v>59</v>
      </c>
      <c r="R25" s="27" t="s">
        <v>4</v>
      </c>
      <c r="S25" s="27">
        <v>3.19</v>
      </c>
      <c r="T25" s="23">
        <f>$S$25*T35*12</f>
        <v>20230.98</v>
      </c>
      <c r="U25" s="23">
        <f t="shared" ref="U25:AB25" si="30">$S$25*U35*12</f>
        <v>27630.504000000001</v>
      </c>
      <c r="V25" s="23">
        <f t="shared" si="30"/>
        <v>15790.5</v>
      </c>
      <c r="W25" s="23">
        <f t="shared" si="30"/>
        <v>15622.067999999999</v>
      </c>
      <c r="X25" s="23">
        <f t="shared" si="30"/>
        <v>22290.443999999996</v>
      </c>
      <c r="Y25" s="23">
        <f t="shared" si="30"/>
        <v>28074.551999999996</v>
      </c>
      <c r="Z25" s="23">
        <f t="shared" si="30"/>
        <v>15511.056</v>
      </c>
      <c r="AA25" s="23">
        <f t="shared" si="30"/>
        <v>22122.011999999999</v>
      </c>
      <c r="AB25" s="23">
        <f t="shared" si="30"/>
        <v>28128.143999999997</v>
      </c>
      <c r="AC25" s="29" t="s">
        <v>70</v>
      </c>
      <c r="AD25" s="27" t="s">
        <v>4</v>
      </c>
      <c r="AE25" s="27">
        <v>1.95</v>
      </c>
      <c r="AF25" s="23">
        <f>$AE$25*AF35*12</f>
        <v>6006.7799999999988</v>
      </c>
      <c r="AG25" s="23">
        <f>$AE$25*AG35*12</f>
        <v>16351.919999999998</v>
      </c>
      <c r="AH25" s="29" t="s">
        <v>70</v>
      </c>
      <c r="AI25" s="27" t="s">
        <v>4</v>
      </c>
      <c r="AJ25" s="27">
        <v>1.93</v>
      </c>
      <c r="AK25" s="23">
        <f>$AJ$25*AK35*12</f>
        <v>4921.5</v>
      </c>
    </row>
    <row r="26" spans="1:37" s="12" customFormat="1" ht="36" customHeight="1" x14ac:dyDescent="0.2">
      <c r="A26" s="26" t="s">
        <v>3</v>
      </c>
      <c r="B26" s="27"/>
      <c r="C26" s="34">
        <f>SUM(C27:C31)</f>
        <v>10.84</v>
      </c>
      <c r="D26" s="17">
        <f>SUM(D27:D31)</f>
        <v>105676.99200000001</v>
      </c>
      <c r="E26" s="17">
        <f t="shared" ref="E26:L26" si="31">SUM(E27:E31)</f>
        <v>68643.216</v>
      </c>
      <c r="F26" s="17">
        <f t="shared" si="31"/>
        <v>90925.92</v>
      </c>
      <c r="G26" s="17">
        <f t="shared" si="31"/>
        <v>108681.84000000001</v>
      </c>
      <c r="H26" s="17">
        <f t="shared" si="31"/>
        <v>66041.615999999995</v>
      </c>
      <c r="I26" s="17">
        <f t="shared" si="31"/>
        <v>92812.08</v>
      </c>
      <c r="J26" s="17">
        <f t="shared" si="31"/>
        <v>95920.992000000013</v>
      </c>
      <c r="K26" s="17">
        <f t="shared" si="31"/>
        <v>54100.272000000004</v>
      </c>
      <c r="L26" s="17">
        <f t="shared" si="31"/>
        <v>52669.392000000007</v>
      </c>
      <c r="M26" s="26" t="s">
        <v>3</v>
      </c>
      <c r="N26" s="27"/>
      <c r="O26" s="34">
        <f>SUM(O27:O31)</f>
        <v>6.69</v>
      </c>
      <c r="P26" s="17">
        <f>SUM(P27:P31)</f>
        <v>47991.383999999998</v>
      </c>
      <c r="Q26" s="26" t="s">
        <v>3</v>
      </c>
      <c r="R26" s="27"/>
      <c r="S26" s="34">
        <f>SUM(S27:S31)</f>
        <v>7.53</v>
      </c>
      <c r="T26" s="17">
        <f>SUM(T27:T31)</f>
        <v>47755.26</v>
      </c>
      <c r="U26" s="17">
        <f t="shared" ref="U26:AB26" si="32">SUM(U27:U31)</f>
        <v>65221.847999999998</v>
      </c>
      <c r="V26" s="17">
        <f t="shared" si="32"/>
        <v>37273.5</v>
      </c>
      <c r="W26" s="17">
        <f t="shared" si="32"/>
        <v>36875.915999999997</v>
      </c>
      <c r="X26" s="17">
        <f t="shared" si="32"/>
        <v>52616.627999999997</v>
      </c>
      <c r="Y26" s="17">
        <f t="shared" si="32"/>
        <v>66270.02399999999</v>
      </c>
      <c r="Z26" s="17">
        <f t="shared" si="32"/>
        <v>36613.871999999996</v>
      </c>
      <c r="AA26" s="17">
        <f t="shared" si="32"/>
        <v>52219.043999999994</v>
      </c>
      <c r="AB26" s="17">
        <f t="shared" si="32"/>
        <v>66396.528000000006</v>
      </c>
      <c r="AC26" s="26" t="s">
        <v>3</v>
      </c>
      <c r="AD26" s="27"/>
      <c r="AE26" s="34">
        <f>SUM(AE27:AE31)</f>
        <v>6.08</v>
      </c>
      <c r="AF26" s="17">
        <f>SUM(AF27:AF31)</f>
        <v>18728.831999999999</v>
      </c>
      <c r="AG26" s="17">
        <f>SUM(AG27:AG31)</f>
        <v>50984.447999999989</v>
      </c>
      <c r="AH26" s="26" t="s">
        <v>3</v>
      </c>
      <c r="AI26" s="27"/>
      <c r="AJ26" s="34">
        <f>SUM(AJ27:AJ31)</f>
        <v>4.03</v>
      </c>
      <c r="AK26" s="17">
        <f>SUM(AK27:AK31)</f>
        <v>10276.5</v>
      </c>
    </row>
    <row r="27" spans="1:37" s="12" customFormat="1" ht="101.25" customHeight="1" x14ac:dyDescent="0.2">
      <c r="A27" s="29" t="s">
        <v>43</v>
      </c>
      <c r="B27" s="33" t="s">
        <v>21</v>
      </c>
      <c r="C27" s="27">
        <v>6.45</v>
      </c>
      <c r="D27" s="11">
        <f>$C$27*12*D35</f>
        <v>62879.76</v>
      </c>
      <c r="E27" s="11">
        <f t="shared" ref="E27:L27" si="33">$C$27*12*E35</f>
        <v>40843.980000000003</v>
      </c>
      <c r="F27" s="11">
        <f t="shared" si="33"/>
        <v>54102.600000000006</v>
      </c>
      <c r="G27" s="11">
        <f t="shared" si="33"/>
        <v>64667.700000000004</v>
      </c>
      <c r="H27" s="11">
        <f t="shared" si="33"/>
        <v>39295.980000000003</v>
      </c>
      <c r="I27" s="11">
        <f t="shared" si="33"/>
        <v>55224.9</v>
      </c>
      <c r="J27" s="11">
        <f t="shared" si="33"/>
        <v>57074.76</v>
      </c>
      <c r="K27" s="11">
        <f t="shared" si="33"/>
        <v>32190.66</v>
      </c>
      <c r="L27" s="11">
        <f t="shared" si="33"/>
        <v>31339.260000000002</v>
      </c>
      <c r="M27" s="29" t="s">
        <v>43</v>
      </c>
      <c r="N27" s="33" t="s">
        <v>21</v>
      </c>
      <c r="O27" s="27">
        <v>4.6500000000000004</v>
      </c>
      <c r="P27" s="11">
        <f>$O$27*12*P35</f>
        <v>33357.24</v>
      </c>
      <c r="Q27" s="29" t="s">
        <v>60</v>
      </c>
      <c r="R27" s="33" t="s">
        <v>61</v>
      </c>
      <c r="S27" s="27">
        <v>3.15</v>
      </c>
      <c r="T27" s="11">
        <f>$S$27*12*T35</f>
        <v>19977.3</v>
      </c>
      <c r="U27" s="11">
        <f t="shared" ref="U27:AB27" si="34">$S$27*12*U35</f>
        <v>27284.039999999997</v>
      </c>
      <c r="V27" s="11">
        <f t="shared" si="34"/>
        <v>15592.499999999998</v>
      </c>
      <c r="W27" s="11">
        <f t="shared" si="34"/>
        <v>15426.18</v>
      </c>
      <c r="X27" s="11">
        <f t="shared" si="34"/>
        <v>22010.939999999995</v>
      </c>
      <c r="Y27" s="11">
        <f t="shared" si="34"/>
        <v>27722.519999999997</v>
      </c>
      <c r="Z27" s="11">
        <f t="shared" si="34"/>
        <v>15316.559999999998</v>
      </c>
      <c r="AA27" s="11">
        <f t="shared" si="34"/>
        <v>21844.62</v>
      </c>
      <c r="AB27" s="11">
        <f t="shared" si="34"/>
        <v>27775.439999999995</v>
      </c>
      <c r="AC27" s="29" t="s">
        <v>71</v>
      </c>
      <c r="AD27" s="33" t="s">
        <v>72</v>
      </c>
      <c r="AE27" s="27">
        <v>1.81</v>
      </c>
      <c r="AF27" s="11">
        <f>$AE$27*12*AF35</f>
        <v>5575.5239999999994</v>
      </c>
      <c r="AG27" s="11">
        <f>$AE$27*12*AG35</f>
        <v>15177.935999999998</v>
      </c>
      <c r="AH27" s="29" t="s">
        <v>71</v>
      </c>
      <c r="AI27" s="33" t="s">
        <v>72</v>
      </c>
      <c r="AJ27" s="27">
        <v>1.81</v>
      </c>
      <c r="AK27" s="11">
        <f>$AJ$27*12*AK35</f>
        <v>4615.5</v>
      </c>
    </row>
    <row r="28" spans="1:37" s="12" customFormat="1" ht="51" customHeight="1" x14ac:dyDescent="0.2">
      <c r="A28" s="31" t="s">
        <v>44</v>
      </c>
      <c r="B28" s="33" t="s">
        <v>2</v>
      </c>
      <c r="C28" s="27">
        <v>1.37</v>
      </c>
      <c r="D28" s="11">
        <f>$C$28*12*D35</f>
        <v>13355.856</v>
      </c>
      <c r="E28" s="11">
        <f t="shared" ref="E28:L28" si="35">$C$28*12*E35</f>
        <v>8675.3880000000008</v>
      </c>
      <c r="F28" s="11">
        <f t="shared" si="35"/>
        <v>11491.560000000001</v>
      </c>
      <c r="G28" s="11">
        <f t="shared" si="35"/>
        <v>13735.62</v>
      </c>
      <c r="H28" s="11">
        <f t="shared" si="35"/>
        <v>8346.5879999999997</v>
      </c>
      <c r="I28" s="11">
        <f t="shared" si="35"/>
        <v>11729.94</v>
      </c>
      <c r="J28" s="11">
        <f t="shared" si="35"/>
        <v>12122.856</v>
      </c>
      <c r="K28" s="11">
        <f t="shared" si="35"/>
        <v>6837.3959999999997</v>
      </c>
      <c r="L28" s="11">
        <f t="shared" si="35"/>
        <v>6656.5560000000005</v>
      </c>
      <c r="M28" s="31" t="s">
        <v>44</v>
      </c>
      <c r="N28" s="33" t="s">
        <v>2</v>
      </c>
      <c r="O28" s="27">
        <v>1.37</v>
      </c>
      <c r="P28" s="11">
        <f>$O$28*12*P35</f>
        <v>9827.8320000000003</v>
      </c>
      <c r="Q28" s="31" t="s">
        <v>44</v>
      </c>
      <c r="R28" s="33" t="s">
        <v>62</v>
      </c>
      <c r="S28" s="27">
        <v>1.34</v>
      </c>
      <c r="T28" s="11">
        <f>$S$28*12*T35</f>
        <v>8498.2800000000007</v>
      </c>
      <c r="U28" s="11">
        <f t="shared" ref="U28:AB28" si="36">$S$28*12*U35</f>
        <v>11606.544</v>
      </c>
      <c r="V28" s="11">
        <f t="shared" si="36"/>
        <v>6633.0000000000009</v>
      </c>
      <c r="W28" s="11">
        <f t="shared" si="36"/>
        <v>6562.2480000000014</v>
      </c>
      <c r="X28" s="11">
        <f t="shared" si="36"/>
        <v>9363.384</v>
      </c>
      <c r="Y28" s="11">
        <f t="shared" si="36"/>
        <v>11793.072</v>
      </c>
      <c r="Z28" s="11">
        <f t="shared" si="36"/>
        <v>6515.6160000000009</v>
      </c>
      <c r="AA28" s="11">
        <f t="shared" si="36"/>
        <v>9292.6320000000014</v>
      </c>
      <c r="AB28" s="11">
        <f t="shared" si="36"/>
        <v>11815.584000000001</v>
      </c>
      <c r="AC28" s="31" t="s">
        <v>73</v>
      </c>
      <c r="AD28" s="33" t="s">
        <v>74</v>
      </c>
      <c r="AE28" s="27">
        <v>1.48</v>
      </c>
      <c r="AF28" s="11">
        <f>$AE$28*12*AF35</f>
        <v>4558.9919999999993</v>
      </c>
      <c r="AG28" s="11">
        <f>$AE$28*12*AG35</f>
        <v>12410.687999999998</v>
      </c>
      <c r="AH28" s="31" t="s">
        <v>73</v>
      </c>
      <c r="AI28" s="33" t="s">
        <v>74</v>
      </c>
      <c r="AJ28" s="27">
        <v>1.48</v>
      </c>
      <c r="AK28" s="11">
        <f>$AJ$28*12*AK35</f>
        <v>3773.9999999999995</v>
      </c>
    </row>
    <row r="29" spans="1:37" s="12" customFormat="1" ht="24.75" customHeight="1" x14ac:dyDescent="0.2">
      <c r="A29" s="31" t="s">
        <v>45</v>
      </c>
      <c r="B29" s="33" t="s">
        <v>22</v>
      </c>
      <c r="C29" s="27">
        <v>2.35</v>
      </c>
      <c r="D29" s="25">
        <f>$C$29*12*D35</f>
        <v>22909.68</v>
      </c>
      <c r="E29" s="25">
        <f t="shared" ref="E29:L29" si="37">$C$29*12*E35</f>
        <v>14881.140000000003</v>
      </c>
      <c r="F29" s="25">
        <f t="shared" si="37"/>
        <v>19711.800000000003</v>
      </c>
      <c r="G29" s="25">
        <f t="shared" si="37"/>
        <v>23561.100000000002</v>
      </c>
      <c r="H29" s="25">
        <f t="shared" si="37"/>
        <v>14317.140000000001</v>
      </c>
      <c r="I29" s="25">
        <f t="shared" si="37"/>
        <v>20120.7</v>
      </c>
      <c r="J29" s="25">
        <f t="shared" si="37"/>
        <v>20794.68</v>
      </c>
      <c r="K29" s="25">
        <f t="shared" si="37"/>
        <v>11728.380000000001</v>
      </c>
      <c r="L29" s="25">
        <f t="shared" si="37"/>
        <v>11418.18</v>
      </c>
      <c r="M29" s="31" t="s">
        <v>45</v>
      </c>
      <c r="N29" s="33" t="s">
        <v>22</v>
      </c>
      <c r="O29" s="27">
        <v>0</v>
      </c>
      <c r="P29" s="25">
        <f>$O$29*12*P35</f>
        <v>0</v>
      </c>
      <c r="Q29" s="31" t="s">
        <v>45</v>
      </c>
      <c r="R29" s="33" t="s">
        <v>22</v>
      </c>
      <c r="S29" s="27">
        <v>2.35</v>
      </c>
      <c r="T29" s="25">
        <f>$S$29*12*T35</f>
        <v>14903.7</v>
      </c>
      <c r="U29" s="25">
        <f t="shared" ref="U29:AB29" si="38">$S$29*12*U35</f>
        <v>20354.760000000002</v>
      </c>
      <c r="V29" s="25">
        <f t="shared" si="38"/>
        <v>11632.500000000002</v>
      </c>
      <c r="W29" s="25">
        <f t="shared" si="38"/>
        <v>11508.420000000002</v>
      </c>
      <c r="X29" s="25">
        <f t="shared" si="38"/>
        <v>16420.86</v>
      </c>
      <c r="Y29" s="25">
        <f t="shared" si="38"/>
        <v>20681.88</v>
      </c>
      <c r="Z29" s="25">
        <f t="shared" si="38"/>
        <v>11426.640000000001</v>
      </c>
      <c r="AA29" s="25">
        <f t="shared" si="38"/>
        <v>16296.78</v>
      </c>
      <c r="AB29" s="25">
        <f t="shared" si="38"/>
        <v>20721.36</v>
      </c>
      <c r="AC29" s="31" t="s">
        <v>75</v>
      </c>
      <c r="AD29" s="33" t="s">
        <v>22</v>
      </c>
      <c r="AE29" s="27">
        <v>2.0499999999999998</v>
      </c>
      <c r="AF29" s="25">
        <f>$AE$29*12*AF35</f>
        <v>6314.8199999999988</v>
      </c>
      <c r="AG29" s="25">
        <f>$AE$29*12*AG35</f>
        <v>17190.479999999996</v>
      </c>
      <c r="AH29" s="31" t="s">
        <v>75</v>
      </c>
      <c r="AI29" s="33" t="s">
        <v>22</v>
      </c>
      <c r="AJ29" s="27">
        <v>0</v>
      </c>
      <c r="AK29" s="25">
        <f>$AJ$29*12*AK35</f>
        <v>0</v>
      </c>
    </row>
    <row r="30" spans="1:37" s="12" customFormat="1" ht="39.75" customHeight="1" x14ac:dyDescent="0.2">
      <c r="A30" s="31" t="s">
        <v>46</v>
      </c>
      <c r="B30" s="27" t="s">
        <v>1</v>
      </c>
      <c r="C30" s="27">
        <v>0.34</v>
      </c>
      <c r="D30" s="11">
        <f>$C$30*12*D35</f>
        <v>3314.5920000000001</v>
      </c>
      <c r="E30" s="11">
        <f t="shared" ref="E30:L30" si="39">$C$30*12*E35</f>
        <v>2153.0160000000001</v>
      </c>
      <c r="F30" s="11">
        <f t="shared" si="39"/>
        <v>2851.92</v>
      </c>
      <c r="G30" s="11">
        <f t="shared" si="39"/>
        <v>3408.84</v>
      </c>
      <c r="H30" s="11">
        <f t="shared" si="39"/>
        <v>2071.4160000000002</v>
      </c>
      <c r="I30" s="11">
        <f t="shared" si="39"/>
        <v>2911.08</v>
      </c>
      <c r="J30" s="11">
        <f t="shared" si="39"/>
        <v>3008.5920000000001</v>
      </c>
      <c r="K30" s="11">
        <f t="shared" si="39"/>
        <v>1696.8719999999998</v>
      </c>
      <c r="L30" s="11">
        <f t="shared" si="39"/>
        <v>1651.992</v>
      </c>
      <c r="M30" s="31" t="s">
        <v>46</v>
      </c>
      <c r="N30" s="27" t="s">
        <v>1</v>
      </c>
      <c r="O30" s="27">
        <v>0.34</v>
      </c>
      <c r="P30" s="11">
        <f>$O$30*12*P35</f>
        <v>2439.0239999999999</v>
      </c>
      <c r="Q30" s="31" t="s">
        <v>46</v>
      </c>
      <c r="R30" s="27" t="s">
        <v>1</v>
      </c>
      <c r="S30" s="27">
        <v>0.36</v>
      </c>
      <c r="T30" s="11">
        <f>$S$30*12*T35</f>
        <v>2283.1200000000003</v>
      </c>
      <c r="U30" s="11">
        <f t="shared" ref="U30:AB30" si="40">$S$30*12*U35</f>
        <v>3118.1759999999999</v>
      </c>
      <c r="V30" s="11">
        <f t="shared" si="40"/>
        <v>1782.0000000000002</v>
      </c>
      <c r="W30" s="11">
        <f t="shared" si="40"/>
        <v>1762.9920000000002</v>
      </c>
      <c r="X30" s="11">
        <f t="shared" si="40"/>
        <v>2515.5360000000001</v>
      </c>
      <c r="Y30" s="11">
        <f t="shared" si="40"/>
        <v>3168.288</v>
      </c>
      <c r="Z30" s="11">
        <f t="shared" si="40"/>
        <v>1750.4640000000002</v>
      </c>
      <c r="AA30" s="11">
        <f t="shared" si="40"/>
        <v>2496.5280000000002</v>
      </c>
      <c r="AB30" s="11">
        <f t="shared" si="40"/>
        <v>3174.3359999999998</v>
      </c>
      <c r="AC30" s="31" t="s">
        <v>76</v>
      </c>
      <c r="AD30" s="27" t="s">
        <v>1</v>
      </c>
      <c r="AE30" s="27">
        <v>0.36</v>
      </c>
      <c r="AF30" s="11">
        <f>$AE$30*12*AF35</f>
        <v>1108.944</v>
      </c>
      <c r="AG30" s="11">
        <f>$AE$30*12*AG35</f>
        <v>3018.8159999999998</v>
      </c>
      <c r="AH30" s="31" t="s">
        <v>76</v>
      </c>
      <c r="AI30" s="27" t="s">
        <v>1</v>
      </c>
      <c r="AJ30" s="27">
        <v>0.36</v>
      </c>
      <c r="AK30" s="11">
        <f>$AJ$30*12*AK35</f>
        <v>918.00000000000011</v>
      </c>
    </row>
    <row r="31" spans="1:37" s="12" customFormat="1" ht="26.25" customHeight="1" x14ac:dyDescent="0.2">
      <c r="A31" s="31" t="s">
        <v>47</v>
      </c>
      <c r="B31" s="27" t="s">
        <v>48</v>
      </c>
      <c r="C31" s="27">
        <v>0.33</v>
      </c>
      <c r="D31" s="11">
        <f>$C$31*12*D35</f>
        <v>3217.1039999999998</v>
      </c>
      <c r="E31" s="11">
        <f t="shared" ref="E31:L31" si="41">$C$31*12*E35</f>
        <v>2089.692</v>
      </c>
      <c r="F31" s="11">
        <f t="shared" si="41"/>
        <v>2768.04</v>
      </c>
      <c r="G31" s="11">
        <f t="shared" si="41"/>
        <v>3308.58</v>
      </c>
      <c r="H31" s="11">
        <f t="shared" si="41"/>
        <v>2010.492</v>
      </c>
      <c r="I31" s="11">
        <f t="shared" si="41"/>
        <v>2825.46</v>
      </c>
      <c r="J31" s="11">
        <f t="shared" si="41"/>
        <v>2920.1039999999998</v>
      </c>
      <c r="K31" s="11">
        <f t="shared" si="41"/>
        <v>1646.9639999999999</v>
      </c>
      <c r="L31" s="11">
        <f t="shared" si="41"/>
        <v>1603.404</v>
      </c>
      <c r="M31" s="31" t="s">
        <v>47</v>
      </c>
      <c r="N31" s="27" t="s">
        <v>48</v>
      </c>
      <c r="O31" s="27">
        <v>0.33</v>
      </c>
      <c r="P31" s="11">
        <f>$O$31*12*P35</f>
        <v>2367.288</v>
      </c>
      <c r="Q31" s="31" t="s">
        <v>47</v>
      </c>
      <c r="R31" s="27" t="s">
        <v>48</v>
      </c>
      <c r="S31" s="27">
        <v>0.33</v>
      </c>
      <c r="T31" s="11">
        <f>$S$31*12*T35</f>
        <v>2092.86</v>
      </c>
      <c r="U31" s="11">
        <f t="shared" ref="U31:AB31" si="42">$S$31*12*U35</f>
        <v>2858.328</v>
      </c>
      <c r="V31" s="11">
        <f t="shared" si="42"/>
        <v>1633.5</v>
      </c>
      <c r="W31" s="11">
        <f t="shared" si="42"/>
        <v>1616.076</v>
      </c>
      <c r="X31" s="11">
        <f t="shared" si="42"/>
        <v>2305.9079999999999</v>
      </c>
      <c r="Y31" s="11">
        <f t="shared" si="42"/>
        <v>2904.2639999999997</v>
      </c>
      <c r="Z31" s="11">
        <f t="shared" si="42"/>
        <v>1604.5919999999999</v>
      </c>
      <c r="AA31" s="11">
        <f t="shared" si="42"/>
        <v>2288.4839999999999</v>
      </c>
      <c r="AB31" s="11">
        <f t="shared" si="42"/>
        <v>2909.808</v>
      </c>
      <c r="AC31" s="31" t="s">
        <v>77</v>
      </c>
      <c r="AD31" s="27" t="s">
        <v>48</v>
      </c>
      <c r="AE31" s="27">
        <v>0.38</v>
      </c>
      <c r="AF31" s="11">
        <f>$AE$31*12*AF35</f>
        <v>1170.5520000000001</v>
      </c>
      <c r="AG31" s="11">
        <f>$AE$31*12*AG35</f>
        <v>3186.5280000000002</v>
      </c>
      <c r="AH31" s="31" t="s">
        <v>77</v>
      </c>
      <c r="AI31" s="27" t="s">
        <v>48</v>
      </c>
      <c r="AJ31" s="27">
        <v>0.38</v>
      </c>
      <c r="AK31" s="11">
        <f>$AJ$31*12*AK35</f>
        <v>969.00000000000011</v>
      </c>
    </row>
    <row r="32" spans="1:37" s="12" customFormat="1" ht="78.75" customHeight="1" x14ac:dyDescent="0.2">
      <c r="A32" s="35" t="s">
        <v>30</v>
      </c>
      <c r="B32" s="27" t="s">
        <v>35</v>
      </c>
      <c r="C32" s="34">
        <f>2.78+0.15</f>
        <v>2.9299999999999997</v>
      </c>
      <c r="D32" s="18">
        <f>$C$32*12*D35</f>
        <v>28563.983999999997</v>
      </c>
      <c r="E32" s="18">
        <f t="shared" ref="E32:L32" si="43">$C$32*12*E35</f>
        <v>18553.932000000001</v>
      </c>
      <c r="F32" s="18">
        <f t="shared" si="43"/>
        <v>24576.839999999997</v>
      </c>
      <c r="G32" s="18">
        <f t="shared" si="43"/>
        <v>29376.179999999997</v>
      </c>
      <c r="H32" s="18">
        <f t="shared" si="43"/>
        <v>17850.731999999996</v>
      </c>
      <c r="I32" s="18">
        <f t="shared" si="43"/>
        <v>25086.659999999996</v>
      </c>
      <c r="J32" s="18">
        <f t="shared" si="43"/>
        <v>25926.983999999997</v>
      </c>
      <c r="K32" s="18">
        <f t="shared" si="43"/>
        <v>14623.043999999998</v>
      </c>
      <c r="L32" s="18">
        <f t="shared" si="43"/>
        <v>14236.283999999998</v>
      </c>
      <c r="M32" s="35" t="s">
        <v>30</v>
      </c>
      <c r="N32" s="27" t="s">
        <v>35</v>
      </c>
      <c r="O32" s="34">
        <v>2.93</v>
      </c>
      <c r="P32" s="18">
        <f>$O$32*12*P35</f>
        <v>21018.648000000001</v>
      </c>
      <c r="Q32" s="35" t="s">
        <v>30</v>
      </c>
      <c r="R32" s="27" t="s">
        <v>35</v>
      </c>
      <c r="S32" s="34">
        <v>2.85</v>
      </c>
      <c r="T32" s="18">
        <f>$S$32*12*T35</f>
        <v>18074.7</v>
      </c>
      <c r="U32" s="18">
        <f t="shared" ref="U32:AB32" si="44">$S$32*12*U35</f>
        <v>24685.56</v>
      </c>
      <c r="V32" s="18">
        <f t="shared" si="44"/>
        <v>14107.500000000002</v>
      </c>
      <c r="W32" s="18">
        <f t="shared" si="44"/>
        <v>13957.020000000002</v>
      </c>
      <c r="X32" s="18">
        <f t="shared" si="44"/>
        <v>19914.66</v>
      </c>
      <c r="Y32" s="18">
        <f t="shared" si="44"/>
        <v>25082.280000000002</v>
      </c>
      <c r="Z32" s="18">
        <f t="shared" si="44"/>
        <v>13857.84</v>
      </c>
      <c r="AA32" s="18">
        <f t="shared" si="44"/>
        <v>19764.18</v>
      </c>
      <c r="AB32" s="18">
        <f t="shared" si="44"/>
        <v>25130.16</v>
      </c>
      <c r="AC32" s="35" t="s">
        <v>30</v>
      </c>
      <c r="AD32" s="27" t="s">
        <v>35</v>
      </c>
      <c r="AE32" s="34">
        <v>2.76</v>
      </c>
      <c r="AF32" s="18">
        <f>$AE$32*12*AF35</f>
        <v>8501.9039999999986</v>
      </c>
      <c r="AG32" s="18">
        <f>$AE$32*12*AG35</f>
        <v>23144.255999999998</v>
      </c>
      <c r="AH32" s="35" t="s">
        <v>30</v>
      </c>
      <c r="AI32" s="27" t="s">
        <v>35</v>
      </c>
      <c r="AJ32" s="34">
        <v>2.76</v>
      </c>
      <c r="AK32" s="18">
        <f>$AJ$32*12*AK35</f>
        <v>7037.9999999999991</v>
      </c>
    </row>
    <row r="33" spans="1:42" s="12" customFormat="1" ht="33" customHeight="1" x14ac:dyDescent="0.2">
      <c r="A33" s="35" t="s">
        <v>31</v>
      </c>
      <c r="B33" s="27" t="s">
        <v>35</v>
      </c>
      <c r="C33" s="34">
        <v>0.65</v>
      </c>
      <c r="D33" s="18">
        <v>0</v>
      </c>
      <c r="E33" s="18">
        <f t="shared" ref="E33:L33" si="45">$C$33*12*E35</f>
        <v>4116.0600000000004</v>
      </c>
      <c r="F33" s="18">
        <f t="shared" si="45"/>
        <v>5452.2000000000007</v>
      </c>
      <c r="G33" s="18">
        <f t="shared" si="45"/>
        <v>6516.9000000000005</v>
      </c>
      <c r="H33" s="18">
        <f t="shared" si="45"/>
        <v>3960.0600000000004</v>
      </c>
      <c r="I33" s="18">
        <f t="shared" si="45"/>
        <v>5565.3</v>
      </c>
      <c r="J33" s="18">
        <f t="shared" si="45"/>
        <v>5751.72</v>
      </c>
      <c r="K33" s="18">
        <f t="shared" si="45"/>
        <v>3244.02</v>
      </c>
      <c r="L33" s="18">
        <f t="shared" si="45"/>
        <v>3158.2200000000003</v>
      </c>
      <c r="M33" s="35" t="s">
        <v>31</v>
      </c>
      <c r="N33" s="27" t="s">
        <v>35</v>
      </c>
      <c r="O33" s="34">
        <v>0.65</v>
      </c>
      <c r="P33" s="18">
        <f>$O$33*12*P35</f>
        <v>4662.84</v>
      </c>
      <c r="Q33" s="35" t="s">
        <v>63</v>
      </c>
      <c r="R33" s="27" t="s">
        <v>35</v>
      </c>
      <c r="S33" s="34">
        <v>0.65</v>
      </c>
      <c r="T33" s="18">
        <f>$S$33*12*T35</f>
        <v>4122.3</v>
      </c>
      <c r="U33" s="18">
        <f t="shared" ref="U33:AB33" si="46">$S$33*12*U35</f>
        <v>5630.04</v>
      </c>
      <c r="V33" s="18">
        <f t="shared" si="46"/>
        <v>3217.5000000000005</v>
      </c>
      <c r="W33" s="18">
        <f t="shared" si="46"/>
        <v>3183.1800000000003</v>
      </c>
      <c r="X33" s="18">
        <f t="shared" si="46"/>
        <v>4541.9400000000005</v>
      </c>
      <c r="Y33" s="18">
        <f t="shared" si="46"/>
        <v>5720.52</v>
      </c>
      <c r="Z33" s="18">
        <f t="shared" si="46"/>
        <v>3160.5600000000004</v>
      </c>
      <c r="AA33" s="18">
        <f t="shared" si="46"/>
        <v>4507.62</v>
      </c>
      <c r="AB33" s="18">
        <f t="shared" si="46"/>
        <v>5731.4400000000005</v>
      </c>
      <c r="AC33" s="35" t="s">
        <v>63</v>
      </c>
      <c r="AD33" s="27" t="s">
        <v>35</v>
      </c>
      <c r="AE33" s="34">
        <v>0.65</v>
      </c>
      <c r="AF33" s="18">
        <f>$AE$33*12*AF35</f>
        <v>2002.26</v>
      </c>
      <c r="AG33" s="18">
        <f>$AE$33*12*AG35</f>
        <v>5450.64</v>
      </c>
      <c r="AH33" s="35" t="s">
        <v>63</v>
      </c>
      <c r="AI33" s="27" t="s">
        <v>35</v>
      </c>
      <c r="AJ33" s="34">
        <v>0.65</v>
      </c>
      <c r="AK33" s="18">
        <f>$AJ$33*12*AK35</f>
        <v>1657.5000000000002</v>
      </c>
      <c r="AL33" s="48"/>
      <c r="AM33" s="48"/>
      <c r="AN33" s="48"/>
      <c r="AO33" s="48"/>
      <c r="AP33" s="48"/>
    </row>
    <row r="34" spans="1:42" s="19" customFormat="1" ht="21.75" customHeight="1" x14ac:dyDescent="0.2">
      <c r="A34" s="36" t="s">
        <v>51</v>
      </c>
      <c r="B34" s="37"/>
      <c r="C34" s="38"/>
      <c r="D34" s="4">
        <f>D33+D32+D26+D22+D14+D9</f>
        <v>207746.92799999999</v>
      </c>
      <c r="E34" s="4">
        <f t="shared" ref="E34:L34" si="47">E33+E32+E26+E22+E14+E9</f>
        <v>139059.50399999999</v>
      </c>
      <c r="F34" s="4">
        <f t="shared" si="47"/>
        <v>184200.47999999998</v>
      </c>
      <c r="G34" s="4">
        <f t="shared" si="47"/>
        <v>220170.96000000002</v>
      </c>
      <c r="H34" s="4">
        <f t="shared" si="47"/>
        <v>133789.10399999999</v>
      </c>
      <c r="I34" s="4">
        <f t="shared" si="47"/>
        <v>188021.52000000002</v>
      </c>
      <c r="J34" s="4">
        <f t="shared" si="47"/>
        <v>194319.64800000002</v>
      </c>
      <c r="K34" s="4">
        <f t="shared" si="47"/>
        <v>109597.96800000001</v>
      </c>
      <c r="L34" s="4">
        <f t="shared" si="47"/>
        <v>106699.24800000001</v>
      </c>
      <c r="M34" s="36" t="s">
        <v>51</v>
      </c>
      <c r="N34" s="37"/>
      <c r="O34" s="38"/>
      <c r="P34" s="4">
        <f>P33+P32+P26+P22+P14+P9</f>
        <v>119368.704</v>
      </c>
      <c r="Q34" s="40" t="s">
        <v>64</v>
      </c>
      <c r="R34" s="38"/>
      <c r="S34" s="28"/>
      <c r="T34" s="4">
        <f>T33+T32+T26+T22+T14+T9</f>
        <v>130708.62000000001</v>
      </c>
      <c r="U34" s="4">
        <f t="shared" ref="U34:AB34" si="48">U33+U32+U26+U22+U14+U9</f>
        <v>178515.576</v>
      </c>
      <c r="V34" s="4">
        <f t="shared" si="48"/>
        <v>102019.5</v>
      </c>
      <c r="W34" s="4">
        <f t="shared" si="48"/>
        <v>100931.292</v>
      </c>
      <c r="X34" s="4">
        <f t="shared" si="48"/>
        <v>144014.43600000002</v>
      </c>
      <c r="Y34" s="4">
        <f t="shared" si="48"/>
        <v>181384.48799999998</v>
      </c>
      <c r="Z34" s="4">
        <f t="shared" si="48"/>
        <v>100214.064</v>
      </c>
      <c r="AA34" s="4">
        <f t="shared" si="48"/>
        <v>142926.22799999997</v>
      </c>
      <c r="AB34" s="4">
        <f t="shared" si="48"/>
        <v>181730.736</v>
      </c>
      <c r="AC34" s="40" t="s">
        <v>64</v>
      </c>
      <c r="AD34" s="38"/>
      <c r="AE34" s="28"/>
      <c r="AF34" s="4">
        <f>AF33+AF32+AF26+AF22+AF14+AF9</f>
        <v>70725.983999999997</v>
      </c>
      <c r="AG34" s="4">
        <f>AG33+AG32+AG26+AG22+AG14+AG9</f>
        <v>192533.37599999999</v>
      </c>
      <c r="AH34" s="40" t="s">
        <v>64</v>
      </c>
      <c r="AI34" s="38"/>
      <c r="AJ34" s="28"/>
      <c r="AK34" s="4">
        <f>AK33+AK32+AK26+AK22+AK14+AK9</f>
        <v>50286</v>
      </c>
      <c r="AL34" s="49">
        <f>AK34+AG34+AF34+AB34+AA34+Z34+Y34+X34+W34+V34+U34+T34+L34+K34+J34+I34+H34+G34+F34+E34+D34</f>
        <v>3059595.66</v>
      </c>
      <c r="AM34" s="49">
        <f>AL34/12</f>
        <v>254966.30500000002</v>
      </c>
      <c r="AN34" s="49">
        <f>AM34*5/100</f>
        <v>12748.315250000001</v>
      </c>
      <c r="AO34" s="49"/>
      <c r="AP34" s="50"/>
    </row>
    <row r="35" spans="1:42" s="2" customFormat="1" ht="24.75" customHeight="1" x14ac:dyDescent="0.2">
      <c r="A35" s="36" t="s">
        <v>50</v>
      </c>
      <c r="B35" s="37"/>
      <c r="C35" s="28"/>
      <c r="D35" s="15">
        <v>812.4</v>
      </c>
      <c r="E35" s="15">
        <v>527.70000000000005</v>
      </c>
      <c r="F35" s="15">
        <v>699</v>
      </c>
      <c r="G35" s="15">
        <v>835.5</v>
      </c>
      <c r="H35" s="15">
        <v>507.7</v>
      </c>
      <c r="I35" s="15">
        <v>713.5</v>
      </c>
      <c r="J35" s="15">
        <v>737.4</v>
      </c>
      <c r="K35" s="15">
        <v>415.9</v>
      </c>
      <c r="L35" s="15">
        <v>404.9</v>
      </c>
      <c r="M35" s="36" t="s">
        <v>50</v>
      </c>
      <c r="N35" s="37"/>
      <c r="O35" s="28"/>
      <c r="P35" s="15">
        <v>597.79999999999995</v>
      </c>
      <c r="Q35" s="40" t="s">
        <v>65</v>
      </c>
      <c r="R35" s="38"/>
      <c r="S35" s="28"/>
      <c r="T35" s="15">
        <v>528.5</v>
      </c>
      <c r="U35" s="15">
        <v>721.8</v>
      </c>
      <c r="V35" s="15">
        <v>412.5</v>
      </c>
      <c r="W35" s="15">
        <v>408.1</v>
      </c>
      <c r="X35" s="15">
        <v>582.29999999999995</v>
      </c>
      <c r="Y35" s="15">
        <v>733.4</v>
      </c>
      <c r="Z35" s="15">
        <v>405.2</v>
      </c>
      <c r="AA35" s="15">
        <v>577.9</v>
      </c>
      <c r="AB35" s="15">
        <v>734.8</v>
      </c>
      <c r="AC35" s="40" t="s">
        <v>65</v>
      </c>
      <c r="AD35" s="38"/>
      <c r="AE35" s="28"/>
      <c r="AF35" s="15">
        <v>256.7</v>
      </c>
      <c r="AG35" s="15">
        <v>698.8</v>
      </c>
      <c r="AH35" s="40" t="s">
        <v>65</v>
      </c>
      <c r="AI35" s="38"/>
      <c r="AJ35" s="28"/>
      <c r="AK35" s="15">
        <v>212.5</v>
      </c>
      <c r="AL35" s="49">
        <f>AK35+AG35+AF35+AB35+AA35+Z35+Y35+X35+W35+V35+U35+T35+L35+K35+J35+I35+H35+G35+F35+E35+D35</f>
        <v>11926.5</v>
      </c>
      <c r="AM35" s="51"/>
      <c r="AN35" s="51">
        <f>AL35*70*80/100</f>
        <v>667884</v>
      </c>
      <c r="AO35" s="51"/>
      <c r="AP35" s="52"/>
    </row>
    <row r="36" spans="1:42" s="2" customFormat="1" ht="25.5" customHeight="1" x14ac:dyDescent="0.2">
      <c r="A36" s="36" t="s">
        <v>49</v>
      </c>
      <c r="B36" s="39"/>
      <c r="C36" s="28">
        <f>C14+C22+C26+C32+C33+C9</f>
        <v>21.96</v>
      </c>
      <c r="D36" s="5">
        <f>D34 /12/D35</f>
        <v>21.31</v>
      </c>
      <c r="E36" s="5">
        <f t="shared" ref="E36:L36" si="49">E34 /12/E35</f>
        <v>21.959999999999997</v>
      </c>
      <c r="F36" s="5">
        <f t="shared" si="49"/>
        <v>21.959999999999997</v>
      </c>
      <c r="G36" s="5">
        <f t="shared" si="49"/>
        <v>21.96</v>
      </c>
      <c r="H36" s="5">
        <f t="shared" si="49"/>
        <v>21.959999999999997</v>
      </c>
      <c r="I36" s="5">
        <f t="shared" si="49"/>
        <v>21.96</v>
      </c>
      <c r="J36" s="5">
        <f t="shared" si="49"/>
        <v>21.960000000000004</v>
      </c>
      <c r="K36" s="5">
        <f t="shared" si="49"/>
        <v>21.960000000000004</v>
      </c>
      <c r="L36" s="5">
        <f t="shared" si="49"/>
        <v>21.960000000000004</v>
      </c>
      <c r="M36" s="36" t="s">
        <v>49</v>
      </c>
      <c r="N36" s="39"/>
      <c r="O36" s="28">
        <f>O14+O22+O26+O32+O33+O9</f>
        <v>16.639999999999997</v>
      </c>
      <c r="P36" s="5">
        <f>P34 /12/P35</f>
        <v>16.64</v>
      </c>
      <c r="Q36" s="36" t="s">
        <v>66</v>
      </c>
      <c r="R36" s="28"/>
      <c r="S36" s="28">
        <f>S14+S22+S26+S32+S9+S33</f>
        <v>20.61</v>
      </c>
      <c r="T36" s="5">
        <f>T34 /12/T35</f>
        <v>20.61</v>
      </c>
      <c r="U36" s="5">
        <f t="shared" ref="U36:AB36" si="50">U34 /12/U35</f>
        <v>20.610000000000003</v>
      </c>
      <c r="V36" s="5">
        <f t="shared" si="50"/>
        <v>20.61</v>
      </c>
      <c r="W36" s="5">
        <f t="shared" si="50"/>
        <v>20.61</v>
      </c>
      <c r="X36" s="5">
        <f t="shared" si="50"/>
        <v>20.610000000000003</v>
      </c>
      <c r="Y36" s="5">
        <f t="shared" si="50"/>
        <v>20.61</v>
      </c>
      <c r="Z36" s="5">
        <f t="shared" si="50"/>
        <v>20.610000000000003</v>
      </c>
      <c r="AA36" s="5">
        <f t="shared" si="50"/>
        <v>20.61</v>
      </c>
      <c r="AB36" s="5">
        <f t="shared" si="50"/>
        <v>20.610000000000003</v>
      </c>
      <c r="AC36" s="36" t="s">
        <v>66</v>
      </c>
      <c r="AD36" s="28"/>
      <c r="AE36" s="28">
        <f>AE14+AE22+AE26+AE32+AE9+AE33</f>
        <v>22.96</v>
      </c>
      <c r="AF36" s="5">
        <f>AF34 /12/AF35</f>
        <v>22.959999999999997</v>
      </c>
      <c r="AG36" s="5">
        <f>AG34 /12/AG35</f>
        <v>22.96</v>
      </c>
      <c r="AH36" s="36" t="s">
        <v>66</v>
      </c>
      <c r="AI36" s="28"/>
      <c r="AJ36" s="28">
        <f>AJ14+AJ22+AJ26+AJ32+AJ9+AJ33</f>
        <v>19.72</v>
      </c>
      <c r="AK36" s="5">
        <f>AK34 /12/AK35</f>
        <v>19.72</v>
      </c>
      <c r="AL36" s="52"/>
      <c r="AM36" s="52"/>
      <c r="AN36" s="52"/>
      <c r="AO36" s="52"/>
      <c r="AP36" s="52"/>
    </row>
    <row r="37" spans="1:42" s="2" customFormat="1" ht="15.75" customHeight="1" x14ac:dyDescent="0.2">
      <c r="A37" s="7"/>
      <c r="B37" s="9"/>
      <c r="C37" s="9"/>
      <c r="D37" s="8"/>
      <c r="E37" s="8"/>
      <c r="F37" s="8"/>
      <c r="G37" s="8"/>
      <c r="H37" s="8"/>
      <c r="I37" s="8"/>
      <c r="J37" s="8"/>
      <c r="K37" s="8"/>
      <c r="L37" s="8"/>
      <c r="AL37" s="52"/>
      <c r="AM37" s="52"/>
      <c r="AN37" s="52"/>
      <c r="AO37" s="52"/>
      <c r="AP37" s="52"/>
    </row>
    <row r="38" spans="1:42" s="2" customFormat="1" ht="25.5" customHeight="1" x14ac:dyDescent="0.2">
      <c r="A38" s="7"/>
      <c r="B38" s="9"/>
      <c r="C38" s="9"/>
      <c r="D38" s="8"/>
      <c r="E38" s="8"/>
      <c r="F38" s="8"/>
      <c r="G38" s="8"/>
      <c r="H38" s="8"/>
      <c r="I38" s="8"/>
      <c r="J38" s="8"/>
      <c r="K38" s="8"/>
      <c r="L38" s="8"/>
      <c r="AL38" s="52"/>
      <c r="AM38" s="52"/>
      <c r="AN38" s="52"/>
      <c r="AO38" s="52"/>
      <c r="AP38" s="52"/>
    </row>
    <row r="39" spans="1:42" s="12" customFormat="1" ht="12.75" customHeight="1" x14ac:dyDescent="0.2">
      <c r="A39" s="21"/>
      <c r="B39" s="14"/>
      <c r="C39" s="14"/>
      <c r="D39" s="20"/>
      <c r="E39" s="20"/>
      <c r="F39" s="20"/>
      <c r="G39" s="20"/>
      <c r="H39" s="20"/>
      <c r="I39" s="20"/>
      <c r="J39" s="20"/>
      <c r="K39" s="20"/>
      <c r="L39" s="20"/>
    </row>
    <row r="40" spans="1:42" s="12" customFormat="1" ht="12.75" hidden="1" customHeight="1" x14ac:dyDescent="0.2">
      <c r="A40" s="21"/>
      <c r="B40" s="14"/>
      <c r="C40" s="14"/>
      <c r="D40" s="20"/>
      <c r="E40" s="20"/>
      <c r="F40" s="20"/>
      <c r="G40" s="20"/>
      <c r="H40" s="20"/>
      <c r="I40" s="20"/>
      <c r="J40" s="20"/>
      <c r="K40" s="20"/>
      <c r="L40" s="20"/>
    </row>
    <row r="41" spans="1:42" s="12" customFormat="1" x14ac:dyDescent="0.2">
      <c r="A41" s="21"/>
      <c r="B41" s="14"/>
      <c r="C41" s="14"/>
      <c r="D41" s="20"/>
      <c r="E41" s="20"/>
      <c r="F41" s="20"/>
      <c r="G41" s="20"/>
      <c r="H41" s="20"/>
      <c r="I41" s="20"/>
      <c r="J41" s="20"/>
      <c r="K41" s="20"/>
      <c r="L41" s="20"/>
    </row>
    <row r="42" spans="1:42" s="12" customFormat="1" x14ac:dyDescent="0.2">
      <c r="A42" s="21"/>
      <c r="B42" s="14"/>
      <c r="C42" s="14"/>
      <c r="D42" s="20"/>
      <c r="E42" s="20"/>
      <c r="F42" s="20"/>
      <c r="G42" s="20"/>
      <c r="H42" s="20"/>
      <c r="I42" s="20"/>
      <c r="J42" s="20"/>
      <c r="K42" s="20"/>
      <c r="L42" s="20"/>
    </row>
    <row r="43" spans="1:42" s="1" customFormat="1" x14ac:dyDescent="0.2">
      <c r="A43" s="21" t="s">
        <v>0</v>
      </c>
      <c r="B43" s="14"/>
      <c r="C43" s="14"/>
      <c r="D43" s="20"/>
      <c r="E43" s="20"/>
      <c r="F43" s="20"/>
      <c r="G43" s="20"/>
      <c r="H43" s="20"/>
      <c r="I43" s="20"/>
      <c r="J43" s="20"/>
      <c r="K43" s="20"/>
      <c r="L43" s="20"/>
      <c r="AC43" s="12"/>
      <c r="AD43" s="12"/>
      <c r="AE43" s="12"/>
      <c r="AF43" s="12"/>
      <c r="AG43" s="12"/>
      <c r="AH43" s="12"/>
      <c r="AI43" s="12"/>
      <c r="AJ43" s="12"/>
      <c r="AK43" s="12"/>
    </row>
    <row r="44" spans="1:42" s="1" customFormat="1" x14ac:dyDescent="0.2">
      <c r="A44" s="21"/>
      <c r="B44" s="14"/>
      <c r="C44" s="14"/>
      <c r="D44" s="20"/>
      <c r="E44" s="20"/>
      <c r="F44" s="20"/>
      <c r="G44" s="20"/>
      <c r="H44" s="20"/>
      <c r="I44" s="20"/>
      <c r="J44" s="20"/>
      <c r="K44" s="20"/>
      <c r="L44" s="20"/>
      <c r="AC44" s="12"/>
      <c r="AD44" s="12"/>
      <c r="AE44" s="12"/>
      <c r="AF44" s="12"/>
      <c r="AG44" s="12"/>
      <c r="AH44" s="12"/>
      <c r="AI44" s="12"/>
      <c r="AJ44" s="12"/>
      <c r="AK44" s="12"/>
    </row>
  </sheetData>
  <mergeCells count="37">
    <mergeCell ref="AI6:AI8"/>
    <mergeCell ref="AK6:AK7"/>
    <mergeCell ref="AJ7:AJ8"/>
    <mergeCell ref="AG6:AG7"/>
    <mergeCell ref="AC6:AC8"/>
    <mergeCell ref="AD6:AD8"/>
    <mergeCell ref="AF6:AF7"/>
    <mergeCell ref="AE7:AE8"/>
    <mergeCell ref="AH6:AH8"/>
    <mergeCell ref="P6:P7"/>
    <mergeCell ref="E6:E7"/>
    <mergeCell ref="F6:F7"/>
    <mergeCell ref="G6:G7"/>
    <mergeCell ref="H6:H7"/>
    <mergeCell ref="O7:O8"/>
    <mergeCell ref="B6:B8"/>
    <mergeCell ref="M6:M8"/>
    <mergeCell ref="N6:N8"/>
    <mergeCell ref="D6:D7"/>
    <mergeCell ref="I6:I7"/>
    <mergeCell ref="J6:J7"/>
    <mergeCell ref="K6:K7"/>
    <mergeCell ref="L6:L7"/>
    <mergeCell ref="A6:A8"/>
    <mergeCell ref="C7:C8"/>
    <mergeCell ref="Z6:Z7"/>
    <mergeCell ref="AA6:AA7"/>
    <mergeCell ref="AB6:AB7"/>
    <mergeCell ref="Q6:Q8"/>
    <mergeCell ref="R6:R8"/>
    <mergeCell ref="T6:T7"/>
    <mergeCell ref="S7:S8"/>
    <mergeCell ref="U6:U7"/>
    <mergeCell ref="V6:V7"/>
    <mergeCell ref="W6:W7"/>
    <mergeCell ref="X6:X7"/>
    <mergeCell ref="Y6:Y7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2018-03-06T12:20:01Z</dcterms:modified>
</cp:coreProperties>
</file>